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pb\Acreditare_Licenta\2025\EIA\"/>
    </mc:Choice>
  </mc:AlternateContent>
  <xr:revisionPtr revIDLastSave="0" documentId="13_ncr:1_{77693E09-E7AF-454C-92BF-0EF89D30C269}" xr6:coauthVersionLast="36" xr6:coauthVersionMax="47" xr10:uidLastSave="{00000000-0000-0000-0000-000000000000}"/>
  <bookViews>
    <workbookView xWindow="0" yWindow="0" windowWidth="28515" windowHeight="9345" activeTab="8" xr2:uid="{00000000-000D-0000-FFFF-FFFF00000000}"/>
  </bookViews>
  <sheets>
    <sheet name="S1" sheetId="1" r:id="rId1"/>
    <sheet name="S2" sheetId="2" r:id="rId2"/>
    <sheet name="S3" sheetId="3" r:id="rId3"/>
    <sheet name="S4" sheetId="4" r:id="rId4"/>
    <sheet name="S5" sheetId="5" r:id="rId5"/>
    <sheet name="S6" sheetId="6" r:id="rId6"/>
    <sheet name="S7" sheetId="7" r:id="rId7"/>
    <sheet name="S8" sheetId="8" r:id="rId8"/>
    <sheet name="sinteza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A5" i="8"/>
  <c r="A6" i="8"/>
  <c r="A7" i="8"/>
  <c r="A8" i="8" s="1"/>
  <c r="A9" i="8" s="1"/>
  <c r="A3" i="8"/>
  <c r="A4" i="7"/>
  <c r="A5" i="7" s="1"/>
  <c r="A6" i="7" s="1"/>
  <c r="A7" i="7" s="1"/>
  <c r="A8" i="7" s="1"/>
  <c r="A9" i="7" s="1"/>
  <c r="A10" i="7" s="1"/>
  <c r="A3" i="7"/>
  <c r="A4" i="6"/>
  <c r="A5" i="6" s="1"/>
  <c r="A6" i="6" s="1"/>
  <c r="A7" i="6" s="1"/>
  <c r="A8" i="6" s="1"/>
  <c r="A9" i="6" s="1"/>
  <c r="A10" i="6" s="1"/>
  <c r="A3" i="6"/>
  <c r="A4" i="5"/>
  <c r="A5" i="5"/>
  <c r="A6" i="5"/>
  <c r="A7" i="5"/>
  <c r="A8" i="5" s="1"/>
  <c r="A9" i="5" s="1"/>
  <c r="A10" i="5" s="1"/>
  <c r="A3" i="5"/>
  <c r="A4" i="4"/>
  <c r="A5" i="4" s="1"/>
  <c r="A6" i="4" s="1"/>
  <c r="A7" i="4" s="1"/>
  <c r="A8" i="4" s="1"/>
  <c r="A9" i="4" s="1"/>
  <c r="A3" i="4"/>
  <c r="A4" i="3"/>
  <c r="A5" i="3" s="1"/>
  <c r="A6" i="3" s="1"/>
  <c r="A7" i="3" s="1"/>
  <c r="A8" i="3" s="1"/>
  <c r="A9" i="3" s="1"/>
  <c r="A10" i="3" s="1"/>
  <c r="A11" i="3" s="1"/>
  <c r="A3" i="3"/>
  <c r="A4" i="2"/>
  <c r="A5" i="2" s="1"/>
  <c r="A6" i="2" s="1"/>
  <c r="A7" i="2" s="1"/>
  <c r="A8" i="2" s="1"/>
  <c r="A9" i="2" s="1"/>
  <c r="A10" i="2" s="1"/>
  <c r="A11" i="2" s="1"/>
  <c r="A3" i="2"/>
  <c r="A4" i="1"/>
  <c r="A5" i="1" s="1"/>
  <c r="A6" i="1" s="1"/>
  <c r="A7" i="1" s="1"/>
  <c r="A8" i="1" s="1"/>
  <c r="A9" i="1" s="1"/>
  <c r="A10" i="1" s="1"/>
  <c r="A11" i="1" s="1"/>
  <c r="A3" i="1"/>
  <c r="I3" i="6"/>
  <c r="I4" i="6"/>
  <c r="I5" i="6"/>
  <c r="I6" i="6"/>
  <c r="I7" i="6"/>
  <c r="I8" i="6"/>
  <c r="I9" i="6"/>
  <c r="I10" i="6"/>
  <c r="I2" i="6"/>
  <c r="E5" i="9" l="1"/>
  <c r="E6" i="9"/>
  <c r="E7" i="9"/>
  <c r="E8" i="9"/>
  <c r="E9" i="9"/>
  <c r="E4" i="9"/>
  <c r="D7" i="9"/>
  <c r="D8" i="9"/>
  <c r="C7" i="9"/>
  <c r="C8" i="9"/>
  <c r="Q15" i="8"/>
  <c r="Q16" i="8"/>
  <c r="Q17" i="8"/>
  <c r="Q18" i="8"/>
  <c r="Q19" i="8"/>
  <c r="Q14" i="8"/>
  <c r="N11" i="5"/>
  <c r="N18" i="5"/>
  <c r="S18" i="5" s="1"/>
  <c r="N17" i="5"/>
  <c r="J11" i="5"/>
  <c r="J17" i="5"/>
  <c r="J16" i="5"/>
  <c r="S16" i="5" s="1"/>
  <c r="J15" i="5"/>
  <c r="S15" i="5"/>
  <c r="S19" i="5"/>
  <c r="O19" i="5"/>
  <c r="O18" i="5"/>
  <c r="N20" i="5"/>
  <c r="N3" i="5"/>
  <c r="N4" i="5"/>
  <c r="N5" i="5"/>
  <c r="N6" i="5"/>
  <c r="N7" i="5"/>
  <c r="N8" i="5"/>
  <c r="N9" i="5"/>
  <c r="N10" i="5"/>
  <c r="N2" i="5"/>
  <c r="M3" i="5"/>
  <c r="M4" i="5"/>
  <c r="M5" i="5"/>
  <c r="M6" i="5"/>
  <c r="M7" i="5"/>
  <c r="M8" i="5"/>
  <c r="M9" i="5"/>
  <c r="M10" i="5"/>
  <c r="M2" i="5"/>
  <c r="J3" i="5"/>
  <c r="J4" i="5"/>
  <c r="J5" i="5"/>
  <c r="J6" i="5"/>
  <c r="J7" i="5"/>
  <c r="J8" i="5"/>
  <c r="J9" i="5"/>
  <c r="J10" i="5"/>
  <c r="J2" i="5"/>
  <c r="S10" i="4"/>
  <c r="J14" i="4"/>
  <c r="N17" i="4"/>
  <c r="N16" i="4"/>
  <c r="J16" i="4"/>
  <c r="J15" i="4"/>
  <c r="N10" i="4"/>
  <c r="J10" i="4"/>
  <c r="S11" i="5" l="1"/>
  <c r="S17" i="5"/>
  <c r="J20" i="5"/>
  <c r="O16" i="5"/>
  <c r="O17" i="5"/>
  <c r="O15" i="5"/>
  <c r="S20" i="5" l="1"/>
  <c r="O20" i="5"/>
  <c r="S18" i="4"/>
  <c r="O18" i="4"/>
  <c r="O17" i="4"/>
  <c r="S17" i="4"/>
  <c r="N19" i="4"/>
  <c r="O16" i="4"/>
  <c r="S15" i="4"/>
  <c r="O15" i="4"/>
  <c r="S14" i="4"/>
  <c r="O14" i="4"/>
  <c r="N3" i="4"/>
  <c r="N4" i="4"/>
  <c r="N5" i="4"/>
  <c r="N6" i="4"/>
  <c r="N7" i="4"/>
  <c r="N8" i="4"/>
  <c r="N9" i="4"/>
  <c r="N2" i="4"/>
  <c r="M3" i="4"/>
  <c r="M4" i="4"/>
  <c r="M5" i="4"/>
  <c r="M6" i="4"/>
  <c r="M7" i="4"/>
  <c r="M8" i="4"/>
  <c r="M9" i="4"/>
  <c r="M2" i="4"/>
  <c r="I3" i="4"/>
  <c r="I4" i="4"/>
  <c r="I5" i="4"/>
  <c r="I6" i="4"/>
  <c r="I7" i="4"/>
  <c r="I8" i="4"/>
  <c r="I9" i="4"/>
  <c r="I2" i="4"/>
  <c r="J2" i="4" s="1"/>
  <c r="J3" i="4"/>
  <c r="J4" i="4"/>
  <c r="J5" i="4"/>
  <c r="J6" i="4"/>
  <c r="J7" i="4"/>
  <c r="J8" i="4"/>
  <c r="J9" i="4"/>
  <c r="N18" i="3"/>
  <c r="J16" i="2"/>
  <c r="S16" i="4" l="1"/>
  <c r="J19" i="4"/>
  <c r="N19" i="3"/>
  <c r="J18" i="3"/>
  <c r="J17" i="3"/>
  <c r="J16" i="3"/>
  <c r="S20" i="3"/>
  <c r="O20" i="3"/>
  <c r="O19" i="3"/>
  <c r="S19" i="3"/>
  <c r="S17" i="3"/>
  <c r="J12" i="3"/>
  <c r="N3" i="3"/>
  <c r="N4" i="3"/>
  <c r="N5" i="3"/>
  <c r="N6" i="3"/>
  <c r="N12" i="3" s="1"/>
  <c r="N7" i="3"/>
  <c r="N8" i="3"/>
  <c r="N9" i="3"/>
  <c r="N10" i="3"/>
  <c r="N11" i="3"/>
  <c r="N2" i="3"/>
  <c r="M3" i="3"/>
  <c r="M4" i="3"/>
  <c r="M5" i="3"/>
  <c r="M6" i="3"/>
  <c r="M7" i="3"/>
  <c r="M8" i="3"/>
  <c r="M9" i="3"/>
  <c r="M10" i="3"/>
  <c r="M11" i="3"/>
  <c r="M2" i="3"/>
  <c r="J10" i="3"/>
  <c r="J3" i="3"/>
  <c r="J4" i="3"/>
  <c r="S18" i="3" s="1"/>
  <c r="J5" i="3"/>
  <c r="J6" i="3"/>
  <c r="J7" i="3"/>
  <c r="J8" i="3"/>
  <c r="J9" i="3"/>
  <c r="J2" i="3"/>
  <c r="I3" i="3"/>
  <c r="I4" i="3"/>
  <c r="I5" i="3"/>
  <c r="I6" i="3"/>
  <c r="I7" i="3"/>
  <c r="I8" i="3"/>
  <c r="I9" i="3"/>
  <c r="I2" i="3"/>
  <c r="N19" i="2"/>
  <c r="N21" i="2" s="1"/>
  <c r="N18" i="2"/>
  <c r="J17" i="2"/>
  <c r="S20" i="2"/>
  <c r="O20" i="2"/>
  <c r="S19" i="2"/>
  <c r="O19" i="2"/>
  <c r="N12" i="2"/>
  <c r="N3" i="2"/>
  <c r="N4" i="2"/>
  <c r="N5" i="2"/>
  <c r="N6" i="2"/>
  <c r="N7" i="2"/>
  <c r="N8" i="2"/>
  <c r="N9" i="2"/>
  <c r="N10" i="2"/>
  <c r="N11" i="2"/>
  <c r="N2" i="2"/>
  <c r="J3" i="2"/>
  <c r="J4" i="2"/>
  <c r="J5" i="2"/>
  <c r="J6" i="2"/>
  <c r="O16" i="2" s="1"/>
  <c r="J8" i="2"/>
  <c r="J9" i="2"/>
  <c r="J10" i="2"/>
  <c r="J11" i="2"/>
  <c r="J2" i="2"/>
  <c r="M3" i="2"/>
  <c r="M4" i="2"/>
  <c r="M5" i="2"/>
  <c r="M6" i="2"/>
  <c r="M7" i="2"/>
  <c r="M8" i="2"/>
  <c r="M9" i="2"/>
  <c r="M10" i="2"/>
  <c r="M11" i="2"/>
  <c r="M2" i="2"/>
  <c r="I3" i="2"/>
  <c r="I4" i="2"/>
  <c r="I5" i="2"/>
  <c r="I6" i="2"/>
  <c r="I7" i="2"/>
  <c r="J7" i="2" s="1"/>
  <c r="J18" i="2" s="1"/>
  <c r="I8" i="2"/>
  <c r="I9" i="2"/>
  <c r="I10" i="2"/>
  <c r="I11" i="2"/>
  <c r="I2" i="2"/>
  <c r="M3" i="1"/>
  <c r="M4" i="1"/>
  <c r="M5" i="1"/>
  <c r="M6" i="1"/>
  <c r="M7" i="1"/>
  <c r="M8" i="1"/>
  <c r="M9" i="1"/>
  <c r="M10" i="1"/>
  <c r="N10" i="1" s="1"/>
  <c r="M11" i="1"/>
  <c r="J3" i="1"/>
  <c r="I3" i="1"/>
  <c r="I4" i="1"/>
  <c r="I5" i="1"/>
  <c r="I6" i="1"/>
  <c r="J6" i="1" s="1"/>
  <c r="I7" i="1"/>
  <c r="J7" i="1" s="1"/>
  <c r="I8" i="1"/>
  <c r="I9" i="1"/>
  <c r="I10" i="1"/>
  <c r="J10" i="1" s="1"/>
  <c r="I11" i="1"/>
  <c r="I2" i="1"/>
  <c r="J2" i="1" s="1"/>
  <c r="J9" i="1"/>
  <c r="M2" i="1"/>
  <c r="S20" i="1"/>
  <c r="O20" i="1"/>
  <c r="N11" i="1"/>
  <c r="J11" i="1"/>
  <c r="N9" i="1"/>
  <c r="N8" i="1"/>
  <c r="J8" i="1"/>
  <c r="N7" i="1"/>
  <c r="N18" i="1" s="1"/>
  <c r="N6" i="1"/>
  <c r="N17" i="1" s="1"/>
  <c r="N5" i="1"/>
  <c r="J5" i="1"/>
  <c r="J16" i="1" s="1"/>
  <c r="N4" i="1"/>
  <c r="J4" i="1"/>
  <c r="J17" i="1" s="1"/>
  <c r="N3" i="1"/>
  <c r="N2" i="1"/>
  <c r="S19" i="4" l="1"/>
  <c r="O19" i="4"/>
  <c r="S12" i="3"/>
  <c r="J12" i="2"/>
  <c r="S12" i="2" s="1"/>
  <c r="J21" i="3"/>
  <c r="O17" i="3"/>
  <c r="O18" i="3"/>
  <c r="O18" i="2"/>
  <c r="O17" i="2"/>
  <c r="S16" i="2"/>
  <c r="S17" i="2"/>
  <c r="S18" i="2"/>
  <c r="J21" i="2"/>
  <c r="O16" i="1"/>
  <c r="S16" i="1"/>
  <c r="S17" i="1"/>
  <c r="J12" i="1"/>
  <c r="J18" i="1"/>
  <c r="S18" i="1" s="1"/>
  <c r="N12" i="1"/>
  <c r="N19" i="1"/>
  <c r="O17" i="1"/>
  <c r="O18" i="6"/>
  <c r="O19" i="6"/>
  <c r="N20" i="6"/>
  <c r="N19" i="6"/>
  <c r="N18" i="6"/>
  <c r="N17" i="6"/>
  <c r="N11" i="6"/>
  <c r="N3" i="6"/>
  <c r="N4" i="6"/>
  <c r="N5" i="6"/>
  <c r="N6" i="6"/>
  <c r="N7" i="6"/>
  <c r="N8" i="6"/>
  <c r="N9" i="6"/>
  <c r="N10" i="6"/>
  <c r="N2" i="6"/>
  <c r="J3" i="6"/>
  <c r="J17" i="6" s="1"/>
  <c r="J4" i="6"/>
  <c r="J16" i="6" s="1"/>
  <c r="J5" i="6"/>
  <c r="J6" i="6"/>
  <c r="J7" i="6"/>
  <c r="J8" i="6"/>
  <c r="J9" i="6"/>
  <c r="J10" i="6"/>
  <c r="J2" i="6"/>
  <c r="M3" i="6"/>
  <c r="M4" i="6"/>
  <c r="M5" i="6"/>
  <c r="M6" i="6"/>
  <c r="M7" i="6"/>
  <c r="M8" i="6"/>
  <c r="M9" i="6"/>
  <c r="M10" i="6"/>
  <c r="M2" i="6"/>
  <c r="M3" i="8"/>
  <c r="M4" i="8"/>
  <c r="M5" i="8"/>
  <c r="N5" i="8" s="1"/>
  <c r="N15" i="8" s="1"/>
  <c r="M6" i="8"/>
  <c r="N6" i="8" s="1"/>
  <c r="M7" i="8"/>
  <c r="M8" i="8"/>
  <c r="M9" i="8"/>
  <c r="N9" i="8" s="1"/>
  <c r="M2" i="8"/>
  <c r="N4" i="7"/>
  <c r="N8" i="7"/>
  <c r="M3" i="7"/>
  <c r="N3" i="7" s="1"/>
  <c r="M4" i="7"/>
  <c r="M5" i="7"/>
  <c r="N5" i="7" s="1"/>
  <c r="M6" i="7"/>
  <c r="N6" i="7" s="1"/>
  <c r="M7" i="7"/>
  <c r="N7" i="7" s="1"/>
  <c r="N17" i="7" s="1"/>
  <c r="M8" i="7"/>
  <c r="M9" i="7"/>
  <c r="N9" i="7" s="1"/>
  <c r="N16" i="7" s="1"/>
  <c r="M10" i="7"/>
  <c r="N10" i="7" s="1"/>
  <c r="N19" i="7" s="1"/>
  <c r="O19" i="7" s="1"/>
  <c r="M2" i="7"/>
  <c r="N2" i="7" s="1"/>
  <c r="J6" i="7"/>
  <c r="J10" i="7"/>
  <c r="I3" i="7"/>
  <c r="J3" i="7" s="1"/>
  <c r="I4" i="7"/>
  <c r="J4" i="7" s="1"/>
  <c r="I5" i="7"/>
  <c r="J5" i="7" s="1"/>
  <c r="I6" i="7"/>
  <c r="I7" i="7"/>
  <c r="J7" i="7" s="1"/>
  <c r="I8" i="7"/>
  <c r="J8" i="7" s="1"/>
  <c r="I9" i="7"/>
  <c r="J9" i="7" s="1"/>
  <c r="J16" i="7" s="1"/>
  <c r="O16" i="7" s="1"/>
  <c r="I10" i="7"/>
  <c r="I2" i="7"/>
  <c r="J2" i="7" s="1"/>
  <c r="I8" i="8"/>
  <c r="I9" i="8"/>
  <c r="N8" i="8"/>
  <c r="N14" i="8" s="1"/>
  <c r="J8" i="8"/>
  <c r="N7" i="8"/>
  <c r="J6" i="8"/>
  <c r="N4" i="8"/>
  <c r="N16" i="8" s="1"/>
  <c r="D5" i="9" l="1"/>
  <c r="O16" i="6"/>
  <c r="C5" i="9" s="1"/>
  <c r="D6" i="9"/>
  <c r="O17" i="6"/>
  <c r="C6" i="9" s="1"/>
  <c r="J11" i="6"/>
  <c r="J15" i="6"/>
  <c r="O16" i="3"/>
  <c r="S16" i="3"/>
  <c r="N21" i="3"/>
  <c r="S21" i="3" s="1"/>
  <c r="S21" i="2"/>
  <c r="O21" i="2"/>
  <c r="J21" i="1"/>
  <c r="O18" i="1"/>
  <c r="S12" i="1"/>
  <c r="O19" i="1"/>
  <c r="S19" i="1"/>
  <c r="N21" i="1"/>
  <c r="N18" i="7"/>
  <c r="O18" i="7" s="1"/>
  <c r="N11" i="7"/>
  <c r="J15" i="7"/>
  <c r="J11" i="7"/>
  <c r="O11" i="7" s="1"/>
  <c r="J17" i="7"/>
  <c r="O17" i="7" s="1"/>
  <c r="N20" i="7"/>
  <c r="D4" i="9" l="1"/>
  <c r="J20" i="6"/>
  <c r="O15" i="6"/>
  <c r="C4" i="9" s="1"/>
  <c r="O21" i="3"/>
  <c r="S21" i="1"/>
  <c r="O21" i="1"/>
  <c r="J20" i="7"/>
  <c r="O20" i="7" s="1"/>
  <c r="O15" i="7"/>
  <c r="D9" i="9" l="1"/>
  <c r="O20" i="6"/>
  <c r="C9" i="9" s="1"/>
  <c r="N3" i="8"/>
  <c r="N17" i="8" s="1"/>
  <c r="N2" i="8"/>
  <c r="N18" i="8" s="1"/>
  <c r="J9" i="8"/>
  <c r="N19" i="8" l="1"/>
  <c r="N10" i="8"/>
  <c r="I3" i="8"/>
  <c r="J3" i="8" s="1"/>
  <c r="I4" i="8"/>
  <c r="J4" i="8" s="1"/>
  <c r="I5" i="8"/>
  <c r="J5" i="8" s="1"/>
  <c r="J15" i="8" s="1"/>
  <c r="I7" i="8"/>
  <c r="J7" i="8" s="1"/>
  <c r="J14" i="8" s="1"/>
  <c r="I2" i="8"/>
  <c r="J2" i="8" s="1"/>
  <c r="J10" i="8" l="1"/>
  <c r="J16" i="8"/>
  <c r="J19" i="8" s="1"/>
</calcChain>
</file>

<file path=xl/sharedStrings.xml><?xml version="1.0" encoding="utf-8"?>
<sst xmlns="http://schemas.openxmlformats.org/spreadsheetml/2006/main" count="596" uniqueCount="311">
  <si>
    <t>Analiză matematică 1</t>
  </si>
  <si>
    <t>Alegebră liniară, geometrie analitică și diferențială</t>
  </si>
  <si>
    <t>Negrescu Alexandru</t>
  </si>
  <si>
    <t>Badralexi Irina</t>
  </si>
  <si>
    <t>Programarea calculatoarelor și limbaje de programare 1</t>
  </si>
  <si>
    <t>Cojocea Andrei-Vlad</t>
  </si>
  <si>
    <t>Totu Andrei</t>
  </si>
  <si>
    <t>Dumitrache Alexandru</t>
  </si>
  <si>
    <t>Chimie</t>
  </si>
  <si>
    <t>Prof. Cristian PÎRVU</t>
  </si>
  <si>
    <t>Conf. Mihaela MÎNDROIU,</t>
  </si>
  <si>
    <t>As. Roberta IRODIA</t>
  </si>
  <si>
    <t>Știința și ingineria materialelor</t>
  </si>
  <si>
    <t>Limbă străină 1 (engleză)</t>
  </si>
  <si>
    <t>C</t>
  </si>
  <si>
    <t>SL Savu Elena</t>
  </si>
  <si>
    <t>SL  Comanetchi Doina</t>
  </si>
  <si>
    <t>Introducere în ingineria aerospațială</t>
  </si>
  <si>
    <t>S</t>
  </si>
  <si>
    <t>Cican.</t>
  </si>
  <si>
    <t xml:space="preserve">As. Andrei TOTU </t>
  </si>
  <si>
    <t>Filosofie</t>
  </si>
  <si>
    <t>Politologie</t>
  </si>
  <si>
    <t>Lect. Sergiu ȚÂRA </t>
  </si>
  <si>
    <t>Știința comunicării</t>
  </si>
  <si>
    <t>Sl. Ardelean Ramona</t>
  </si>
  <si>
    <t>Dr. David Cristina</t>
  </si>
  <si>
    <t>Leventiu</t>
  </si>
  <si>
    <t>L</t>
  </si>
  <si>
    <t>P</t>
  </si>
  <si>
    <t xml:space="preserve">Analiză matematică 2 </t>
  </si>
  <si>
    <t xml:space="preserve">As.dr. Stamin Cristina </t>
  </si>
  <si>
    <t xml:space="preserve">As.dr. Buruiană Cerasela </t>
  </si>
  <si>
    <t>Ecuații diferențiale</t>
  </si>
  <si>
    <t>Lector dr. mat. Slesar Vladimir, </t>
  </si>
  <si>
    <t xml:space="preserve">CS1 Liviu Ignat. </t>
  </si>
  <si>
    <t>As. drd Alexandra Teodor,  </t>
  </si>
  <si>
    <t xml:space="preserve">As. dr. Cristina Stamin. </t>
  </si>
  <si>
    <t>Desen tehnic și infografică 1</t>
  </si>
  <si>
    <t>Ș.L. dr. ing. Ioniță Elena </t>
  </si>
  <si>
    <t xml:space="preserve">As. drd. ing. Voineagu Nicoleta </t>
  </si>
  <si>
    <t xml:space="preserve">As. dr. ing. Răduică Florin-Felix  </t>
  </si>
  <si>
    <t xml:space="preserve">As. drd. ing. Ciobănoiu Mihai-Andrei </t>
  </si>
  <si>
    <t>Tehnologia materialelor</t>
  </si>
  <si>
    <t>Ş.l. dr. ing. Dumitraș Marius </t>
  </si>
  <si>
    <t xml:space="preserve">Mecanică 1 </t>
  </si>
  <si>
    <t>Prof. dr. ing. Predoi Mihai-Valentin </t>
  </si>
  <si>
    <t>Prof. dr. ing. Alecu Aurel </t>
  </si>
  <si>
    <t xml:space="preserve">Conf. dr. ing. VASILE Ovidiu </t>
  </si>
  <si>
    <t xml:space="preserve">S.l. dr. ing. POPA Constantin  </t>
  </si>
  <si>
    <t>Limbă străină 2 (engleză)</t>
  </si>
  <si>
    <t>Lect. dr. Savu Elena </t>
  </si>
  <si>
    <t>Marketing</t>
  </si>
  <si>
    <t>Sl. Dinu Cornel</t>
  </si>
  <si>
    <t>Drd. Tache Iulia</t>
  </si>
  <si>
    <t>Programarea calculatoarelor și limbaje de programare 2</t>
  </si>
  <si>
    <t xml:space="preserve">As. drd. ing. Suatean Bogdan </t>
  </si>
  <si>
    <t>Totu Andrei</t>
  </si>
  <si>
    <t>Micro și macroeconomie</t>
  </si>
  <si>
    <t>Lect. univ. dr. Cristina Elena Bîgioi </t>
  </si>
  <si>
    <t>Contabilitate și finanțe</t>
  </si>
  <si>
    <t>Lect. dr.ec. Adriana Mihaela Ionescu </t>
  </si>
  <si>
    <t>Matematici speciale</t>
  </si>
  <si>
    <t>Sularia Mircea-Nicolae</t>
  </si>
  <si>
    <t>Slesar Vladimir</t>
  </si>
  <si>
    <t>Fizică 1</t>
  </si>
  <si>
    <t xml:space="preserve">Vasile Georgiana  </t>
  </si>
  <si>
    <t>Neguțu Constantin</t>
  </si>
  <si>
    <t>Vlădoiu Ionuț</t>
  </si>
  <si>
    <t>Mecanica fluidelor</t>
  </si>
  <si>
    <r>
      <t>CS II dr. ing. Alexandru Dumitrache</t>
    </r>
    <r>
      <rPr>
        <sz val="10"/>
        <color rgb="FF000000"/>
        <rFont val="Arial"/>
        <family val="2"/>
      </rPr>
      <t> </t>
    </r>
  </si>
  <si>
    <r>
      <t>As. drd. ing. Bogdan Suătean</t>
    </r>
    <r>
      <rPr>
        <sz val="10"/>
        <color rgb="FF000000"/>
        <rFont val="Arial"/>
        <family val="2"/>
      </rPr>
      <t> </t>
    </r>
  </si>
  <si>
    <r>
      <t>As. drd. ing. Andrei Vlad Cojocea</t>
    </r>
    <r>
      <rPr>
        <sz val="10"/>
        <color rgb="FF000000"/>
        <rFont val="Arial"/>
        <family val="2"/>
      </rPr>
      <t> </t>
    </r>
  </si>
  <si>
    <r>
      <t>As. drd. ing. Mihnea Gall</t>
    </r>
    <r>
      <rPr>
        <sz val="10"/>
        <color rgb="FF000000"/>
        <rFont val="Arial"/>
        <family val="2"/>
      </rPr>
      <t> </t>
    </r>
  </si>
  <si>
    <t xml:space="preserve">Mecanică 2 </t>
  </si>
  <si>
    <t xml:space="preserve">As. dr. ing. Roxana – Alexandra PETRE </t>
  </si>
  <si>
    <t>Rezistența materialelor</t>
  </si>
  <si>
    <t>Prof. dr. ing. Cristian PETRE </t>
  </si>
  <si>
    <t xml:space="preserve">Conf. dr. ing. Florin BACIU  </t>
  </si>
  <si>
    <t xml:space="preserve">Conf. dr. ing. Viorel ANGHEL </t>
  </si>
  <si>
    <t>Bazele electrotehnicii</t>
  </si>
  <si>
    <t>Șl. dr. ing. Steliana – Valentina Pușcașu  </t>
  </si>
  <si>
    <t>Desen tehnic și infografică 2</t>
  </si>
  <si>
    <t>Dr. ing. Fernando PETRE </t>
  </si>
  <si>
    <t xml:space="preserve">As. drd. Bogdan Suătean </t>
  </si>
  <si>
    <t>Tehnologii generale de aviație</t>
  </si>
  <si>
    <t>Conf. dr. ing. Vasile Moga </t>
  </si>
  <si>
    <t xml:space="preserve">Educație fizică și sport 3 </t>
  </si>
  <si>
    <t>Wesselly Teodora - Diana </t>
  </si>
  <si>
    <t>Limbă străină 3 (engleză)</t>
  </si>
  <si>
    <t>Teoria probabilităților și statistică matematică</t>
  </si>
  <si>
    <r>
      <t>Lector dr. Andrei Oprina</t>
    </r>
    <r>
      <rPr>
        <sz val="10"/>
        <color rgb="FF000000"/>
        <rFont val="Arial"/>
        <family val="2"/>
      </rPr>
      <t> </t>
    </r>
  </si>
  <si>
    <t>Fizică 2</t>
  </si>
  <si>
    <r>
      <t>Conf. Dr. ing. Georgiana Vasile</t>
    </r>
    <r>
      <rPr>
        <sz val="10"/>
        <color rgb="FF000000"/>
        <rFont val="Arial"/>
        <family val="2"/>
      </rPr>
      <t> </t>
    </r>
  </si>
  <si>
    <t xml:space="preserve">As. dr. ing. Emanuel Dinescu </t>
  </si>
  <si>
    <t>Bazele termotehnicii</t>
  </si>
  <si>
    <r>
      <t>Prof. dr. ing. Dorin STANCIU</t>
    </r>
    <r>
      <rPr>
        <sz val="10"/>
        <color rgb="FF000000"/>
        <rFont val="Arial"/>
        <family val="2"/>
      </rPr>
      <t> </t>
    </r>
  </si>
  <si>
    <t xml:space="preserve">Conf. dr. ing. Catalina DOBRE </t>
  </si>
  <si>
    <t>Mașini și acționări electrice</t>
  </si>
  <si>
    <t>Conf. Dr. Ing. Ovidiu CRAIU </t>
  </si>
  <si>
    <t xml:space="preserve">Conf. Dr. Ing. Daniel ILINA </t>
  </si>
  <si>
    <t>Bazele aerodinamicii</t>
  </si>
  <si>
    <r>
      <t>Conf. dr. ing. Alina Bogoi</t>
    </r>
    <r>
      <rPr>
        <sz val="10"/>
        <color rgb="FF000000"/>
        <rFont val="Arial"/>
        <family val="2"/>
      </rPr>
      <t> </t>
    </r>
  </si>
  <si>
    <t xml:space="preserve">As. drd. ing. Bogdan Suătean </t>
  </si>
  <si>
    <t xml:space="preserve">As. drd. ing. Andrei George Totu </t>
  </si>
  <si>
    <t xml:space="preserve">As. drd. ing. Gabriel Țurlea </t>
  </si>
  <si>
    <t>Metode numerice în aviație</t>
  </si>
  <si>
    <t>Prof. dr. ing. Daniel – Eugeniu Crunțeanu </t>
  </si>
  <si>
    <t xml:space="preserve">Sl. dr. ing. Sorin Berbente  </t>
  </si>
  <si>
    <t xml:space="preserve">As. ing. Andrei Vlad Cojocea </t>
  </si>
  <si>
    <t>Bogdan Suotean</t>
  </si>
  <si>
    <t>Organe de mașini</t>
  </si>
  <si>
    <t>Prof. Seiciu Petre Lucian</t>
  </si>
  <si>
    <r>
      <t>Ș.l. dr. Ing. Georgiana Ionela PĂDURARU</t>
    </r>
    <r>
      <rPr>
        <sz val="10"/>
        <color rgb="FF000000"/>
        <rFont val="Arial"/>
        <family val="2"/>
      </rPr>
      <t> </t>
    </r>
  </si>
  <si>
    <t>Teoria elasticității</t>
  </si>
  <si>
    <r>
      <t>Prof. dr. ing. Cristian Petre</t>
    </r>
    <r>
      <rPr>
        <sz val="10"/>
        <color rgb="FF000000"/>
        <rFont val="Arial"/>
        <family val="2"/>
      </rPr>
      <t> </t>
    </r>
  </si>
  <si>
    <r>
      <t>Conf. dr. ing. Florin Baciu</t>
    </r>
    <r>
      <rPr>
        <sz val="10"/>
        <color rgb="FF000000"/>
        <rFont val="Arial"/>
        <family val="2"/>
      </rPr>
      <t> </t>
    </r>
  </si>
  <si>
    <r>
      <t>Asist.dr.Ing. Miruna CIOLCĂ </t>
    </r>
    <r>
      <rPr>
        <sz val="10"/>
        <color rgb="FF000000"/>
        <rFont val="Arial"/>
        <family val="2"/>
      </rPr>
      <t> </t>
    </r>
  </si>
  <si>
    <t>Termotehnică și mașini termice</t>
  </si>
  <si>
    <t>Prof. dr. ing. Dorin STANCIU</t>
  </si>
  <si>
    <t>Conf.dr.ing. Dobre Catalina</t>
  </si>
  <si>
    <t>Metode cu diferențe finite în aviație</t>
  </si>
  <si>
    <t>Bogoi</t>
  </si>
  <si>
    <t>Gall</t>
  </si>
  <si>
    <t>Cojocea</t>
  </si>
  <si>
    <t>Mecanică fină și mecanisme</t>
  </si>
  <si>
    <t>S.l. dr. ing. Georgiana Padurar</t>
  </si>
  <si>
    <t>Bazele propulsiei aerospațiale</t>
  </si>
  <si>
    <t>Prof. dr. ing. Grigore Cican</t>
  </si>
  <si>
    <t>As. Drd. Ing. Mihnea Gal</t>
  </si>
  <si>
    <t>Mecanica avionului</t>
  </si>
  <si>
    <t>Conf dr. ing. Laurentiu Moraru</t>
  </si>
  <si>
    <t>Echipamente de bord și navigație aeriană</t>
  </si>
  <si>
    <t>Octavian GRIGORE-MŰLER </t>
  </si>
  <si>
    <t xml:space="preserve">Costin ENE </t>
  </si>
  <si>
    <t>Asigurarea calității în domeniul aerospațial</t>
  </si>
  <si>
    <t xml:space="preserve">CSI dr. ing. Mihai-Victor Pricop  </t>
  </si>
  <si>
    <t xml:space="preserve">Asistent Drd. Ing. Larisa Anda Stroe </t>
  </si>
  <si>
    <t>Construcția structurilor aerospațiale</t>
  </si>
  <si>
    <t>Conf dr. ing. Laurentiu Morar</t>
  </si>
  <si>
    <t>Bazele managementului</t>
  </si>
  <si>
    <t>Dinamica zborului</t>
  </si>
  <si>
    <t>Chelaru</t>
  </si>
  <si>
    <t>Pana</t>
  </si>
  <si>
    <t>Dispozitive și circuite electronice</t>
  </si>
  <si>
    <t>Barbelian</t>
  </si>
  <si>
    <t>Construcția aparatelor de bord</t>
  </si>
  <si>
    <t>Constantinescu</t>
  </si>
  <si>
    <t>Ene</t>
  </si>
  <si>
    <t>Fundamente de navigație aeriană</t>
  </si>
  <si>
    <t>Grigorie</t>
  </si>
  <si>
    <t>Stefanescu</t>
  </si>
  <si>
    <t>Introducere în teoria sistemelor dinamice</t>
  </si>
  <si>
    <t>Bazele comenzilor hidraulice și pneumatice de bord</t>
  </si>
  <si>
    <t>Safta</t>
  </si>
  <si>
    <t>Engleză ICAO 1</t>
  </si>
  <si>
    <t>Savu</t>
  </si>
  <si>
    <t>Management</t>
  </si>
  <si>
    <t>Dr. Pascadi</t>
  </si>
  <si>
    <t>Stroe</t>
  </si>
  <si>
    <t>Procesarea digitală a semnalelor</t>
  </si>
  <si>
    <t>Dirijarea aparatelor de zbor</t>
  </si>
  <si>
    <t>Radionavigație</t>
  </si>
  <si>
    <t xml:space="preserve">Grigorie </t>
  </si>
  <si>
    <t>Stabilitatea și controlul aeronavelor</t>
  </si>
  <si>
    <t>Stoica</t>
  </si>
  <si>
    <t>Elemente de calcul ale aparatelor de bord</t>
  </si>
  <si>
    <t>Sisteme electroenergetice de bord</t>
  </si>
  <si>
    <t>Grigore</t>
  </si>
  <si>
    <t>Radiocomunicații în aviație</t>
  </si>
  <si>
    <t>Moraru</t>
  </si>
  <si>
    <t>Engleză ICAO 2</t>
  </si>
  <si>
    <t xml:space="preserve">Savu </t>
  </si>
  <si>
    <t>Navigație inerțială</t>
  </si>
  <si>
    <t>Analiză economică a unităților de aviație</t>
  </si>
  <si>
    <t>Dinu</t>
  </si>
  <si>
    <t>Reglementări aeronautice. Legislație</t>
  </si>
  <si>
    <t>Stroe Larisa</t>
  </si>
  <si>
    <t>Sisteme de comandă automată a zborului și sinteza legilor de dirijare</t>
  </si>
  <si>
    <t>Calculatoare de bord</t>
  </si>
  <si>
    <t>Tehnologia fabricației aparatelor de bord</t>
  </si>
  <si>
    <t>Proiectarea asistată de calculator pentru avionică</t>
  </si>
  <si>
    <t>Mihailescu</t>
  </si>
  <si>
    <t>Acționări și instalații electrice de bord</t>
  </si>
  <si>
    <t>Patrascu Horia</t>
  </si>
  <si>
    <t>Chita D.</t>
  </si>
  <si>
    <t>Branzei Mihai</t>
  </si>
  <si>
    <t>Vasilescu M</t>
  </si>
  <si>
    <t>Porumbeanu Andra</t>
  </si>
  <si>
    <t>Stamin C</t>
  </si>
  <si>
    <t>Grecu Iuliana</t>
  </si>
  <si>
    <t>Costea Marcu</t>
  </si>
  <si>
    <t>Morariu M</t>
  </si>
  <si>
    <t>Prof. dr. Cimpoeas Mircea</t>
  </si>
  <si>
    <t>Conf.Levențiu Constantin </t>
  </si>
  <si>
    <t>Conf Levențiu Constantin</t>
  </si>
  <si>
    <t>Oprina Andrei</t>
  </si>
  <si>
    <t>Miculescu Florin</t>
  </si>
  <si>
    <t>Tit aplic</t>
  </si>
  <si>
    <t>Pârvu Cristian</t>
  </si>
  <si>
    <t>Cican Grigore</t>
  </si>
  <si>
    <t>Pătrașcu Horia</t>
  </si>
  <si>
    <t>Negrescu Alexandru/Badralexi Irina</t>
  </si>
  <si>
    <t xml:space="preserve">TOTU Andrei-George </t>
  </si>
  <si>
    <t>Chită D</t>
  </si>
  <si>
    <t>Țăra Sergiu</t>
  </si>
  <si>
    <t>Brânzei M.</t>
  </si>
  <si>
    <t>Levenţiu Constantin</t>
  </si>
  <si>
    <t>Ardeleanu Ramona</t>
  </si>
  <si>
    <t>Dumitrache A.</t>
  </si>
  <si>
    <t>Morariu Medeea</t>
  </si>
  <si>
    <t>STAMIN Cristina-Ștefania</t>
  </si>
  <si>
    <t>David C.</t>
  </si>
  <si>
    <t>Oprina Andrei</t>
  </si>
  <si>
    <t>Savu Elena</t>
  </si>
  <si>
    <t>Tit curs</t>
  </si>
  <si>
    <t>Petre Fernando</t>
  </si>
  <si>
    <t>Petre Cristian</t>
  </si>
  <si>
    <t>Creangă Ileana</t>
  </si>
  <si>
    <t>Alecu Aurel</t>
  </si>
  <si>
    <t>Danăilă Sterian</t>
  </si>
  <si>
    <t>Niculae Dragoș</t>
  </si>
  <si>
    <t>Dumitraș Marius</t>
  </si>
  <si>
    <t>Tiron A.</t>
  </si>
  <si>
    <t>Wesselly T.</t>
  </si>
  <si>
    <t>Zainea G.</t>
  </si>
  <si>
    <t>Gall M.</t>
  </si>
  <si>
    <t>Suătean B.</t>
  </si>
  <si>
    <t>Stamin C.</t>
  </si>
  <si>
    <t>Negoiță R.</t>
  </si>
  <si>
    <t>Savu E.</t>
  </si>
  <si>
    <t>Bimbașa M.</t>
  </si>
  <si>
    <t>Moraru Laurențiu</t>
  </si>
  <si>
    <t>Seiciu Lucian</t>
  </si>
  <si>
    <t>Grigore-Muler Octavian</t>
  </si>
  <si>
    <t>Stanciu Dorin</t>
  </si>
  <si>
    <t>Moraru Laurenţiu</t>
  </si>
  <si>
    <t>Bogoi Alina</t>
  </si>
  <si>
    <t>Pricop Victor</t>
  </si>
  <si>
    <t>Țurlea A.</t>
  </si>
  <si>
    <t>Ene Costin</t>
  </si>
  <si>
    <t>Paduraru M.</t>
  </si>
  <si>
    <t>Nu apare cineva la orar</t>
  </si>
  <si>
    <t>Soriga Iulia</t>
  </si>
  <si>
    <t xml:space="preserve">Pană Valentin </t>
  </si>
  <si>
    <t>Petrovici Crina</t>
  </si>
  <si>
    <t xml:space="preserve">Moraru Doina </t>
  </si>
  <si>
    <t>Stoica Adria-Mihail</t>
  </si>
  <si>
    <t>Chelaru Teodor-Viorel</t>
  </si>
  <si>
    <t>Constantinescu Cristian-Emil</t>
  </si>
  <si>
    <t>Barbelian Mihai</t>
  </si>
  <si>
    <t>Grigorie Teodor-Lucian</t>
  </si>
  <si>
    <t>Dinu Cornel</t>
  </si>
  <si>
    <t xml:space="preserve">Cimpoeas M </t>
  </si>
  <si>
    <t>Levențiu C</t>
  </si>
  <si>
    <t>Bigioi C</t>
  </si>
  <si>
    <t>Ionescu M.</t>
  </si>
  <si>
    <t>Ioniță E</t>
  </si>
  <si>
    <t>Comanetchi D</t>
  </si>
  <si>
    <t>Predoi M.V.</t>
  </si>
  <si>
    <t>Dumitraș M.</t>
  </si>
  <si>
    <t>Teodor A.</t>
  </si>
  <si>
    <t>Canepa C.</t>
  </si>
  <si>
    <t>Sunt acronime doar</t>
  </si>
  <si>
    <t xml:space="preserve">Dinu Cornel </t>
  </si>
  <si>
    <t>Mihăila F.</t>
  </si>
  <si>
    <t>Petre C.</t>
  </si>
  <si>
    <t>Stanciu D.</t>
  </si>
  <si>
    <t>Creangă I.</t>
  </si>
  <si>
    <t>Melcescu L.</t>
  </si>
  <si>
    <t>Crunțeanu D.</t>
  </si>
  <si>
    <t>Seiciu L.</t>
  </si>
  <si>
    <t>Doar Initialele</t>
  </si>
  <si>
    <t>Chelaru TV</t>
  </si>
  <si>
    <t>Pana V.</t>
  </si>
  <si>
    <t>Barbelian M.</t>
  </si>
  <si>
    <t>Constantinescu C.</t>
  </si>
  <si>
    <t>Grigorie TL</t>
  </si>
  <si>
    <t>Safta C.</t>
  </si>
  <si>
    <t>Ene C.</t>
  </si>
  <si>
    <t>Stoica A.</t>
  </si>
  <si>
    <t>Grad didactic</t>
  </si>
  <si>
    <t>Numar ore</t>
  </si>
  <si>
    <t>Fractiune Norma</t>
  </si>
  <si>
    <t xml:space="preserve"> Fractiune norma</t>
  </si>
  <si>
    <t>Grigore M. O.</t>
  </si>
  <si>
    <t>Prof</t>
  </si>
  <si>
    <t>Conf</t>
  </si>
  <si>
    <t>SL</t>
  </si>
  <si>
    <t>As</t>
  </si>
  <si>
    <t>Ore norma</t>
  </si>
  <si>
    <t>Tache Iulia</t>
  </si>
  <si>
    <t>Grigore M.O.</t>
  </si>
  <si>
    <t>Total</t>
  </si>
  <si>
    <t>As Concurs</t>
  </si>
  <si>
    <t>Grigore M.O</t>
  </si>
  <si>
    <t>Petrovici</t>
  </si>
  <si>
    <t>Fisa D</t>
  </si>
  <si>
    <t xml:space="preserve">Petrovici C. </t>
  </si>
  <si>
    <t>FD</t>
  </si>
  <si>
    <t>Ciupitu Sorin</t>
  </si>
  <si>
    <t xml:space="preserve"> </t>
  </si>
  <si>
    <t>Disciplina</t>
  </si>
  <si>
    <t>Roberta IRODIA</t>
  </si>
  <si>
    <t>Oprina A.</t>
  </si>
  <si>
    <t>Bogoi A.</t>
  </si>
  <si>
    <t>Fractiune norma</t>
  </si>
  <si>
    <t>TOTAL</t>
  </si>
  <si>
    <t>Aplicatii</t>
  </si>
  <si>
    <t>Curs</t>
  </si>
  <si>
    <t>Norme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</si>
</sst>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0" borderId="2" xfId="1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/>
    <xf numFmtId="0" fontId="1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/>
    <xf numFmtId="0" fontId="6" fillId="0" borderId="2" xfId="0" applyFont="1" applyBorder="1"/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2" xfId="0" applyFill="1" applyBorder="1"/>
    <xf numFmtId="0" fontId="1" fillId="3" borderId="2" xfId="0" applyFont="1" applyFill="1" applyBorder="1"/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/>
    <xf numFmtId="164" fontId="0" fillId="0" borderId="2" xfId="0" applyNumberFormat="1" applyBorder="1" applyAlignment="1"/>
    <xf numFmtId="164" fontId="0" fillId="0" borderId="2" xfId="0" applyNumberFormat="1" applyBorder="1"/>
    <xf numFmtId="0" fontId="0" fillId="0" borderId="3" xfId="0" applyBorder="1"/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/>
    <xf numFmtId="0" fontId="8" fillId="2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10" fillId="0" borderId="2" xfId="0" applyFont="1" applyBorder="1"/>
    <xf numFmtId="0" fontId="0" fillId="0" borderId="5" xfId="0" applyBorder="1" applyAlignment="1">
      <alignment horizontal="center" vertical="center"/>
    </xf>
  </cellXfs>
  <cellStyles count="2">
    <cellStyle name="Normal" xfId="0" builtinId="0"/>
    <cellStyle name="Normal 2" xfId="1" xr:uid="{E6681095-56D3-4343-9070-A7350A5AC10E}"/>
  </cellStyles>
  <dxfs count="4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opLeftCell="C5" zoomScale="106" zoomScaleNormal="106" workbookViewId="0">
      <selection activeCell="B14" sqref="B14"/>
    </sheetView>
  </sheetViews>
  <sheetFormatPr defaultRowHeight="15" x14ac:dyDescent="0.25"/>
  <cols>
    <col min="2" max="2" width="38.5703125" customWidth="1"/>
    <col min="7" max="7" width="30.85546875" customWidth="1"/>
    <col min="8" max="8" width="8.5703125" customWidth="1"/>
    <col min="11" max="11" width="21.5703125" customWidth="1"/>
    <col min="15" max="15" width="28" hidden="1" customWidth="1"/>
    <col min="16" max="16" width="30.42578125" hidden="1" customWidth="1"/>
    <col min="17" max="17" width="19.7109375" hidden="1" customWidth="1"/>
    <col min="18" max="18" width="9.140625" hidden="1" customWidth="1"/>
  </cols>
  <sheetData>
    <row r="1" spans="1:19" ht="33" customHeight="1" x14ac:dyDescent="0.25">
      <c r="B1" s="3" t="s">
        <v>302</v>
      </c>
      <c r="C1" s="18" t="s">
        <v>14</v>
      </c>
      <c r="D1" s="18" t="s">
        <v>18</v>
      </c>
      <c r="E1" s="34" t="s">
        <v>28</v>
      </c>
      <c r="F1" s="34" t="s">
        <v>29</v>
      </c>
      <c r="G1" s="22" t="s">
        <v>215</v>
      </c>
      <c r="H1" s="23" t="s">
        <v>290</v>
      </c>
      <c r="I1" s="22" t="s">
        <v>282</v>
      </c>
      <c r="J1" s="22" t="s">
        <v>284</v>
      </c>
      <c r="K1" s="22" t="s">
        <v>198</v>
      </c>
      <c r="L1" s="23" t="s">
        <v>290</v>
      </c>
      <c r="M1" s="22" t="s">
        <v>282</v>
      </c>
      <c r="N1" s="22" t="s">
        <v>283</v>
      </c>
    </row>
    <row r="2" spans="1:19" ht="27" customHeight="1" x14ac:dyDescent="0.25">
      <c r="A2" s="11">
        <v>1</v>
      </c>
      <c r="B2" s="12" t="s">
        <v>0</v>
      </c>
      <c r="C2" s="15">
        <v>2</v>
      </c>
      <c r="D2" s="15">
        <v>1</v>
      </c>
      <c r="E2" s="15"/>
      <c r="F2" s="15"/>
      <c r="G2" s="24" t="s">
        <v>213</v>
      </c>
      <c r="H2" s="25">
        <v>12</v>
      </c>
      <c r="I2" s="26">
        <f>C2*2</f>
        <v>4</v>
      </c>
      <c r="J2" s="27">
        <f>I2/H2/2</f>
        <v>0.16666666666666666</v>
      </c>
      <c r="K2" s="28" t="s">
        <v>210</v>
      </c>
      <c r="L2" s="3">
        <v>13</v>
      </c>
      <c r="M2" s="3">
        <f>D2+E2+F2</f>
        <v>1</v>
      </c>
      <c r="N2" s="53">
        <f>M2/13/2</f>
        <v>3.8461538461538464E-2</v>
      </c>
      <c r="O2" s="29" t="s">
        <v>196</v>
      </c>
      <c r="P2" s="28" t="s">
        <v>192</v>
      </c>
      <c r="Q2" s="24"/>
      <c r="R2" s="24"/>
    </row>
    <row r="3" spans="1:19" ht="30.75" customHeight="1" x14ac:dyDescent="0.25">
      <c r="A3" s="11">
        <f>A2+1</f>
        <v>2</v>
      </c>
      <c r="B3" s="12" t="s">
        <v>1</v>
      </c>
      <c r="C3" s="15">
        <v>2</v>
      </c>
      <c r="D3" s="15">
        <v>2</v>
      </c>
      <c r="E3" s="15"/>
      <c r="F3" s="15"/>
      <c r="G3" s="24" t="s">
        <v>202</v>
      </c>
      <c r="H3" s="25">
        <v>12</v>
      </c>
      <c r="I3" s="26">
        <f t="shared" ref="I3:I11" si="0">C3*2</f>
        <v>4</v>
      </c>
      <c r="J3" s="27">
        <f>I3/H3/2</f>
        <v>0.16666666666666666</v>
      </c>
      <c r="K3" s="28" t="s">
        <v>211</v>
      </c>
      <c r="L3" s="3">
        <v>13</v>
      </c>
      <c r="M3" s="3">
        <f t="shared" ref="M3:M11" si="1">D3+E3+F3</f>
        <v>2</v>
      </c>
      <c r="N3" s="53">
        <f>M3/13/2</f>
        <v>7.6923076923076927E-2</v>
      </c>
      <c r="O3" s="29" t="s">
        <v>2</v>
      </c>
      <c r="P3" s="24" t="s">
        <v>3</v>
      </c>
      <c r="Q3" s="24" t="s">
        <v>189</v>
      </c>
      <c r="R3" s="24"/>
    </row>
    <row r="4" spans="1:19" ht="30" x14ac:dyDescent="0.25">
      <c r="A4" s="11">
        <f t="shared" ref="A4:A11" si="2">A3+1</f>
        <v>3</v>
      </c>
      <c r="B4" s="12" t="s">
        <v>4</v>
      </c>
      <c r="C4" s="15">
        <v>2</v>
      </c>
      <c r="D4" s="15"/>
      <c r="E4" s="15">
        <v>1</v>
      </c>
      <c r="F4" s="15"/>
      <c r="G4" s="30" t="s">
        <v>207</v>
      </c>
      <c r="H4" s="25">
        <v>10</v>
      </c>
      <c r="I4" s="26">
        <f t="shared" si="0"/>
        <v>4</v>
      </c>
      <c r="J4" s="27">
        <f t="shared" ref="J4:J11" si="3">I4/H4/2</f>
        <v>0.2</v>
      </c>
      <c r="K4" s="28" t="s">
        <v>209</v>
      </c>
      <c r="L4" s="3">
        <v>13</v>
      </c>
      <c r="M4" s="3">
        <f t="shared" si="1"/>
        <v>1</v>
      </c>
      <c r="N4" s="53">
        <f t="shared" ref="N4:N11" si="4">M4/13/2</f>
        <v>3.8461538461538464E-2</v>
      </c>
      <c r="O4" s="30" t="s">
        <v>195</v>
      </c>
      <c r="P4" s="30" t="s">
        <v>5</v>
      </c>
      <c r="Q4" s="31" t="s">
        <v>7</v>
      </c>
      <c r="R4" s="30" t="s">
        <v>6</v>
      </c>
    </row>
    <row r="5" spans="1:19" ht="28.5" customHeight="1" x14ac:dyDescent="0.25">
      <c r="A5" s="11">
        <f t="shared" si="2"/>
        <v>4</v>
      </c>
      <c r="B5" s="12" t="s">
        <v>8</v>
      </c>
      <c r="C5" s="15">
        <v>2</v>
      </c>
      <c r="D5" s="15"/>
      <c r="E5" s="15">
        <v>1</v>
      </c>
      <c r="F5" s="15"/>
      <c r="G5" s="24" t="s">
        <v>199</v>
      </c>
      <c r="H5" s="25">
        <v>9</v>
      </c>
      <c r="I5" s="26">
        <f t="shared" si="0"/>
        <v>4</v>
      </c>
      <c r="J5" s="27">
        <f t="shared" si="3"/>
        <v>0.22222222222222221</v>
      </c>
      <c r="K5" s="24" t="s">
        <v>303</v>
      </c>
      <c r="L5" s="3">
        <v>13</v>
      </c>
      <c r="M5" s="3">
        <f t="shared" si="1"/>
        <v>1</v>
      </c>
      <c r="N5" s="53">
        <f t="shared" si="4"/>
        <v>3.8461538461538464E-2</v>
      </c>
      <c r="O5" s="29" t="s">
        <v>9</v>
      </c>
      <c r="P5" s="28" t="s">
        <v>10</v>
      </c>
      <c r="Q5" s="24" t="s">
        <v>11</v>
      </c>
      <c r="R5" s="24"/>
    </row>
    <row r="6" spans="1:19" ht="21.75" customHeight="1" x14ac:dyDescent="0.25">
      <c r="A6" s="11">
        <f t="shared" si="2"/>
        <v>5</v>
      </c>
      <c r="B6" s="12" t="s">
        <v>12</v>
      </c>
      <c r="C6" s="15">
        <v>1</v>
      </c>
      <c r="D6" s="15"/>
      <c r="E6" s="15">
        <v>2</v>
      </c>
      <c r="F6" s="15"/>
      <c r="G6" s="24" t="s">
        <v>206</v>
      </c>
      <c r="H6" s="25">
        <v>10</v>
      </c>
      <c r="I6" s="26">
        <f t="shared" si="0"/>
        <v>2</v>
      </c>
      <c r="J6" s="27">
        <f t="shared" si="3"/>
        <v>0.1</v>
      </c>
      <c r="K6" s="28" t="s">
        <v>206</v>
      </c>
      <c r="L6" s="3">
        <v>10</v>
      </c>
      <c r="M6" s="3">
        <f t="shared" si="1"/>
        <v>2</v>
      </c>
      <c r="N6" s="53">
        <f>M6/10/2</f>
        <v>0.1</v>
      </c>
      <c r="O6" s="29" t="s">
        <v>186</v>
      </c>
      <c r="P6" s="28" t="s">
        <v>187</v>
      </c>
      <c r="Q6" s="24" t="s">
        <v>197</v>
      </c>
      <c r="R6" s="24"/>
    </row>
    <row r="7" spans="1:19" ht="27" customHeight="1" x14ac:dyDescent="0.25">
      <c r="A7" s="11">
        <f t="shared" si="2"/>
        <v>6</v>
      </c>
      <c r="B7" s="12" t="s">
        <v>13</v>
      </c>
      <c r="C7" s="15">
        <v>0</v>
      </c>
      <c r="D7" s="15">
        <v>2</v>
      </c>
      <c r="E7" s="15"/>
      <c r="F7" s="15"/>
      <c r="G7" s="28" t="s">
        <v>214</v>
      </c>
      <c r="H7" s="25">
        <v>12</v>
      </c>
      <c r="I7" s="26">
        <f t="shared" si="0"/>
        <v>0</v>
      </c>
      <c r="J7" s="27">
        <f t="shared" si="3"/>
        <v>0</v>
      </c>
      <c r="K7" s="28" t="s">
        <v>214</v>
      </c>
      <c r="L7" s="3">
        <v>12</v>
      </c>
      <c r="M7" s="3">
        <f t="shared" si="1"/>
        <v>2</v>
      </c>
      <c r="N7" s="53">
        <f>M7/12/2</f>
        <v>8.3333333333333329E-2</v>
      </c>
      <c r="O7" s="29" t="s">
        <v>15</v>
      </c>
      <c r="P7" s="28" t="s">
        <v>16</v>
      </c>
      <c r="Q7" s="24" t="s">
        <v>188</v>
      </c>
      <c r="R7" s="24"/>
    </row>
    <row r="8" spans="1:19" ht="15.75" customHeight="1" x14ac:dyDescent="0.25">
      <c r="A8" s="11">
        <f t="shared" si="2"/>
        <v>7</v>
      </c>
      <c r="B8" s="12" t="s">
        <v>17</v>
      </c>
      <c r="C8" s="15">
        <v>2</v>
      </c>
      <c r="D8" s="15">
        <v>1</v>
      </c>
      <c r="E8" s="15"/>
      <c r="F8" s="15"/>
      <c r="G8" s="32" t="s">
        <v>200</v>
      </c>
      <c r="H8" s="25">
        <v>9</v>
      </c>
      <c r="I8" s="26">
        <f t="shared" si="0"/>
        <v>4</v>
      </c>
      <c r="J8" s="27">
        <f t="shared" si="3"/>
        <v>0.22222222222222221</v>
      </c>
      <c r="K8" s="28" t="s">
        <v>203</v>
      </c>
      <c r="L8" s="3">
        <v>13</v>
      </c>
      <c r="M8" s="3">
        <f t="shared" si="1"/>
        <v>1</v>
      </c>
      <c r="N8" s="53">
        <f t="shared" si="4"/>
        <v>3.8461538461538464E-2</v>
      </c>
      <c r="O8" s="29" t="s">
        <v>19</v>
      </c>
      <c r="P8" s="28" t="s">
        <v>20</v>
      </c>
      <c r="Q8" s="32"/>
      <c r="R8" s="32"/>
    </row>
    <row r="9" spans="1:19" ht="15.75" x14ac:dyDescent="0.25">
      <c r="A9" s="11">
        <f t="shared" si="2"/>
        <v>8</v>
      </c>
      <c r="B9" s="12" t="s">
        <v>21</v>
      </c>
      <c r="C9" s="11">
        <v>1</v>
      </c>
      <c r="D9" s="11">
        <v>1</v>
      </c>
      <c r="E9" s="11"/>
      <c r="F9" s="11"/>
      <c r="G9" s="24" t="s">
        <v>201</v>
      </c>
      <c r="H9" s="25">
        <v>12</v>
      </c>
      <c r="I9" s="26">
        <f t="shared" si="0"/>
        <v>2</v>
      </c>
      <c r="J9" s="27">
        <f t="shared" si="3"/>
        <v>8.3333333333333329E-2</v>
      </c>
      <c r="K9" s="28" t="s">
        <v>204</v>
      </c>
      <c r="L9" s="3">
        <v>13</v>
      </c>
      <c r="M9" s="3">
        <f t="shared" si="1"/>
        <v>1</v>
      </c>
      <c r="N9" s="53">
        <f t="shared" si="4"/>
        <v>3.8461538461538464E-2</v>
      </c>
      <c r="O9" s="29" t="s">
        <v>184</v>
      </c>
      <c r="P9" s="28" t="s">
        <v>185</v>
      </c>
      <c r="Q9" s="24"/>
      <c r="R9" s="24"/>
    </row>
    <row r="10" spans="1:19" ht="18.75" customHeight="1" x14ac:dyDescent="0.25">
      <c r="A10" s="11">
        <f t="shared" si="2"/>
        <v>9</v>
      </c>
      <c r="B10" s="12" t="s">
        <v>22</v>
      </c>
      <c r="C10" s="11">
        <v>0</v>
      </c>
      <c r="D10" s="11">
        <v>0</v>
      </c>
      <c r="E10" s="11"/>
      <c r="F10" s="11"/>
      <c r="G10" s="24" t="s">
        <v>205</v>
      </c>
      <c r="H10" s="25">
        <v>12</v>
      </c>
      <c r="I10" s="26">
        <f t="shared" si="0"/>
        <v>0</v>
      </c>
      <c r="J10" s="27">
        <f t="shared" si="3"/>
        <v>0</v>
      </c>
      <c r="K10" s="24" t="s">
        <v>205</v>
      </c>
      <c r="L10" s="3">
        <v>13</v>
      </c>
      <c r="M10" s="3">
        <f t="shared" si="1"/>
        <v>0</v>
      </c>
      <c r="N10" s="53">
        <f t="shared" si="4"/>
        <v>0</v>
      </c>
      <c r="O10" s="29" t="s">
        <v>23</v>
      </c>
      <c r="P10" s="28"/>
      <c r="Q10" s="24"/>
      <c r="R10" s="24"/>
    </row>
    <row r="11" spans="1:19" ht="28.5" customHeight="1" x14ac:dyDescent="0.25">
      <c r="A11" s="11">
        <f t="shared" si="2"/>
        <v>10</v>
      </c>
      <c r="B11" s="12" t="s">
        <v>24</v>
      </c>
      <c r="C11" s="15">
        <v>1</v>
      </c>
      <c r="D11" s="15"/>
      <c r="E11" s="15">
        <v>1</v>
      </c>
      <c r="F11" s="15"/>
      <c r="G11" s="24" t="s">
        <v>208</v>
      </c>
      <c r="H11" s="25">
        <v>12</v>
      </c>
      <c r="I11" s="26">
        <f t="shared" si="0"/>
        <v>2</v>
      </c>
      <c r="J11" s="27">
        <f t="shared" si="3"/>
        <v>8.3333333333333329E-2</v>
      </c>
      <c r="K11" s="28" t="s">
        <v>212</v>
      </c>
      <c r="L11" s="3">
        <v>13</v>
      </c>
      <c r="M11" s="3">
        <f t="shared" si="1"/>
        <v>1</v>
      </c>
      <c r="N11" s="53">
        <f t="shared" si="4"/>
        <v>3.8461538461538464E-2</v>
      </c>
      <c r="O11" s="28" t="s">
        <v>25</v>
      </c>
      <c r="P11" s="28" t="s">
        <v>26</v>
      </c>
      <c r="Q11" s="24"/>
      <c r="R11" s="24"/>
    </row>
    <row r="12" spans="1:19" ht="24" customHeight="1" x14ac:dyDescent="0.25">
      <c r="B12" s="21" t="s">
        <v>293</v>
      </c>
      <c r="J12" s="35">
        <f>SUM(J2:J11)</f>
        <v>1.2444444444444442</v>
      </c>
      <c r="N12">
        <f>SUM(N2:N11)</f>
        <v>0.49102564102564095</v>
      </c>
      <c r="S12" s="35">
        <f>J12+N12</f>
        <v>1.7354700854700851</v>
      </c>
    </row>
    <row r="15" spans="1:19" ht="15.75" customHeight="1" x14ac:dyDescent="0.25">
      <c r="B15" s="13" t="s">
        <v>281</v>
      </c>
      <c r="C15" t="s">
        <v>290</v>
      </c>
      <c r="J15" t="s">
        <v>293</v>
      </c>
      <c r="N15" t="s">
        <v>293</v>
      </c>
      <c r="O15" t="s">
        <v>293</v>
      </c>
      <c r="S15" t="s">
        <v>293</v>
      </c>
    </row>
    <row r="16" spans="1:19" x14ac:dyDescent="0.25">
      <c r="B16" t="s">
        <v>286</v>
      </c>
      <c r="C16">
        <v>9</v>
      </c>
      <c r="J16" s="35">
        <f>J5+J8</f>
        <v>0.44444444444444442</v>
      </c>
      <c r="K16" s="35"/>
      <c r="L16" s="35"/>
      <c r="M16" s="35"/>
      <c r="N16" s="35">
        <v>0</v>
      </c>
      <c r="O16" s="35">
        <f>J16+N16</f>
        <v>0.44444444444444442</v>
      </c>
      <c r="P16" s="35"/>
      <c r="Q16" s="35"/>
      <c r="R16" s="35"/>
      <c r="S16" s="35">
        <f>J16+N16</f>
        <v>0.44444444444444442</v>
      </c>
    </row>
    <row r="17" spans="2:19" x14ac:dyDescent="0.25">
      <c r="B17" t="s">
        <v>287</v>
      </c>
      <c r="C17">
        <v>10</v>
      </c>
      <c r="J17" s="35">
        <f>J4+J6</f>
        <v>0.30000000000000004</v>
      </c>
      <c r="K17" s="35"/>
      <c r="L17" s="35"/>
      <c r="M17" s="35"/>
      <c r="N17" s="35">
        <f>N6</f>
        <v>0.1</v>
      </c>
      <c r="O17" s="35">
        <f t="shared" ref="O17:O21" si="5">J17+N17</f>
        <v>0.4</v>
      </c>
      <c r="P17" s="35"/>
      <c r="Q17" s="35"/>
      <c r="R17" s="35"/>
      <c r="S17" s="35">
        <f t="shared" ref="S17:S21" si="6">J17+N17</f>
        <v>0.4</v>
      </c>
    </row>
    <row r="18" spans="2:19" x14ac:dyDescent="0.25">
      <c r="B18" t="s">
        <v>288</v>
      </c>
      <c r="C18">
        <v>12</v>
      </c>
      <c r="J18" s="35">
        <f>J2+J3+J7+J9+J10+J11</f>
        <v>0.49999999999999994</v>
      </c>
      <c r="K18" s="35"/>
      <c r="L18" s="35"/>
      <c r="M18" s="35"/>
      <c r="N18" s="35">
        <f>N7</f>
        <v>8.3333333333333329E-2</v>
      </c>
      <c r="O18" s="35">
        <f t="shared" si="5"/>
        <v>0.58333333333333326</v>
      </c>
      <c r="P18" s="35"/>
      <c r="Q18" s="35"/>
      <c r="R18" s="35"/>
      <c r="S18" s="35">
        <f t="shared" si="6"/>
        <v>0.58333333333333326</v>
      </c>
    </row>
    <row r="19" spans="2:19" x14ac:dyDescent="0.25">
      <c r="B19" t="s">
        <v>289</v>
      </c>
      <c r="C19">
        <v>13</v>
      </c>
      <c r="J19" s="35">
        <v>0</v>
      </c>
      <c r="K19" s="35"/>
      <c r="L19" s="35"/>
      <c r="M19" s="35"/>
      <c r="N19" s="35">
        <f>N2+N3+N4+N5+N8+N9+N10+N11</f>
        <v>0.30769230769230771</v>
      </c>
      <c r="O19" s="35">
        <f t="shared" si="5"/>
        <v>0.30769230769230771</v>
      </c>
      <c r="P19" s="35"/>
      <c r="Q19" s="35"/>
      <c r="R19" s="35"/>
      <c r="S19" s="35">
        <f t="shared" si="6"/>
        <v>0.30769230769230771</v>
      </c>
    </row>
    <row r="20" spans="2:19" x14ac:dyDescent="0.25">
      <c r="B20" t="s">
        <v>294</v>
      </c>
      <c r="C20">
        <v>12</v>
      </c>
      <c r="J20" s="35">
        <v>0</v>
      </c>
      <c r="K20" s="35"/>
      <c r="L20" s="35"/>
      <c r="M20" s="35"/>
      <c r="N20" s="35">
        <v>0</v>
      </c>
      <c r="O20" s="35">
        <f t="shared" si="5"/>
        <v>0</v>
      </c>
      <c r="P20" s="35"/>
      <c r="Q20" s="35"/>
      <c r="R20" s="35"/>
      <c r="S20" s="35">
        <f t="shared" si="6"/>
        <v>0</v>
      </c>
    </row>
    <row r="21" spans="2:19" x14ac:dyDescent="0.25">
      <c r="B21" t="s">
        <v>293</v>
      </c>
      <c r="J21" s="35">
        <f>SUM(J16:J20)</f>
        <v>1.2444444444444445</v>
      </c>
      <c r="K21" s="35"/>
      <c r="L21" s="35"/>
      <c r="M21" s="35"/>
      <c r="N21" s="35">
        <f>SUM(N16:N20)</f>
        <v>0.49102564102564106</v>
      </c>
      <c r="O21" s="35">
        <f t="shared" si="5"/>
        <v>1.7354700854700855</v>
      </c>
      <c r="P21" s="35"/>
      <c r="Q21" s="35"/>
      <c r="R21" s="35"/>
      <c r="S21" s="35">
        <f t="shared" si="6"/>
        <v>1.7354700854700855</v>
      </c>
    </row>
  </sheetData>
  <protectedRanges>
    <protectedRange sqref="K10 O2:R11 A2:G3 K5 B8:G11 B7:F7 B4:G6 A4:A11" name="Editabil_4"/>
  </protectedRanges>
  <conditionalFormatting sqref="D9 D11 D16:D20 D2:D7">
    <cfRule type="cellIs" dxfId="3" priority="1" operator="equal">
      <formula>"C'"</formula>
    </cfRule>
    <cfRule type="cellIs" dxfId="2" priority="2" operator="equal">
      <formula>"S"</formula>
    </cfRule>
    <cfRule type="cellIs" dxfId="1" priority="3" operator="equal">
      <formula>"C"</formula>
    </cfRule>
    <cfRule type="cellIs" dxfId="0" priority="4" operator="equal">
      <formula>"F"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4AA4-05B8-46BD-96A3-76BA6B0D8295}">
  <dimension ref="A1:S21"/>
  <sheetViews>
    <sheetView topLeftCell="A3" workbookViewId="0">
      <selection activeCell="A3" sqref="A3:A11"/>
    </sheetView>
  </sheetViews>
  <sheetFormatPr defaultRowHeight="15" x14ac:dyDescent="0.25"/>
  <cols>
    <col min="1" max="1" width="8" customWidth="1"/>
    <col min="2" max="2" width="34" customWidth="1"/>
    <col min="7" max="7" width="16.42578125" customWidth="1"/>
    <col min="9" max="9" width="12.7109375" customWidth="1"/>
    <col min="10" max="10" width="13.42578125" customWidth="1"/>
    <col min="11" max="11" width="14" customWidth="1"/>
    <col min="12" max="12" width="9.140625" customWidth="1"/>
    <col min="13" max="13" width="7.42578125" customWidth="1"/>
    <col min="14" max="14" width="9.28515625" customWidth="1"/>
    <col min="15" max="15" width="39.5703125" hidden="1" customWidth="1"/>
    <col min="16" max="16" width="41.85546875" hidden="1" customWidth="1"/>
    <col min="17" max="17" width="28.28515625" hidden="1" customWidth="1"/>
    <col min="18" max="18" width="31.5703125" hidden="1" customWidth="1"/>
  </cols>
  <sheetData>
    <row r="1" spans="1:19" ht="31.5" customHeight="1" thickBot="1" x14ac:dyDescent="0.3">
      <c r="A1" s="59"/>
      <c r="B1" s="3" t="s">
        <v>302</v>
      </c>
      <c r="C1" s="3" t="s">
        <v>14</v>
      </c>
      <c r="D1" s="4" t="s">
        <v>18</v>
      </c>
      <c r="E1" s="4" t="s">
        <v>28</v>
      </c>
      <c r="F1" s="4" t="s">
        <v>29</v>
      </c>
      <c r="G1" s="22" t="s">
        <v>215</v>
      </c>
      <c r="H1" s="23" t="s">
        <v>290</v>
      </c>
      <c r="I1" s="22" t="s">
        <v>282</v>
      </c>
      <c r="J1" s="22" t="s">
        <v>284</v>
      </c>
      <c r="K1" s="22" t="s">
        <v>198</v>
      </c>
      <c r="L1" s="22" t="s">
        <v>290</v>
      </c>
      <c r="M1" s="22" t="s">
        <v>282</v>
      </c>
      <c r="N1" s="22" t="s">
        <v>283</v>
      </c>
      <c r="O1" s="54" t="s">
        <v>299</v>
      </c>
      <c r="P1" s="36" t="s">
        <v>299</v>
      </c>
      <c r="Q1" s="36" t="s">
        <v>299</v>
      </c>
      <c r="R1" s="36" t="s">
        <v>299</v>
      </c>
    </row>
    <row r="2" spans="1:19" ht="28.5" customHeight="1" thickBot="1" x14ac:dyDescent="0.3">
      <c r="A2" s="4">
        <v>1</v>
      </c>
      <c r="B2" s="12" t="s">
        <v>30</v>
      </c>
      <c r="C2" s="15">
        <v>2</v>
      </c>
      <c r="D2" s="15">
        <v>2</v>
      </c>
      <c r="E2" s="15"/>
      <c r="F2" s="15"/>
      <c r="G2" s="44" t="s">
        <v>253</v>
      </c>
      <c r="H2" s="60">
        <v>9</v>
      </c>
      <c r="I2" s="11">
        <f>C2*2</f>
        <v>4</v>
      </c>
      <c r="J2" s="53">
        <f>I2/H2/2</f>
        <v>0.22222222222222221</v>
      </c>
      <c r="K2" s="44" t="s">
        <v>228</v>
      </c>
      <c r="L2" s="11">
        <v>13</v>
      </c>
      <c r="M2" s="11">
        <f>D2+E2+F2</f>
        <v>2</v>
      </c>
      <c r="N2" s="53">
        <f>M2/L2/2</f>
        <v>7.6923076923076927E-2</v>
      </c>
      <c r="O2" s="55" t="s">
        <v>193</v>
      </c>
      <c r="P2" s="38" t="s">
        <v>31</v>
      </c>
      <c r="Q2" s="39" t="s">
        <v>32</v>
      </c>
      <c r="R2" s="40"/>
    </row>
    <row r="3" spans="1:19" ht="21.75" customHeight="1" thickBot="1" x14ac:dyDescent="0.3">
      <c r="A3" s="11">
        <f>A2+1</f>
        <v>2</v>
      </c>
      <c r="B3" s="12" t="s">
        <v>33</v>
      </c>
      <c r="C3" s="15">
        <v>2</v>
      </c>
      <c r="D3" s="15">
        <v>1</v>
      </c>
      <c r="E3" s="15"/>
      <c r="F3" s="15"/>
      <c r="G3" s="44" t="s">
        <v>262</v>
      </c>
      <c r="H3" s="60">
        <v>12</v>
      </c>
      <c r="I3" s="11">
        <f t="shared" ref="I3:I11" si="0">C3*2</f>
        <v>4</v>
      </c>
      <c r="J3" s="53">
        <f t="shared" ref="J3:J11" si="1">I3/H3/2</f>
        <v>0.16666666666666666</v>
      </c>
      <c r="K3" s="44" t="s">
        <v>261</v>
      </c>
      <c r="L3" s="11">
        <v>13</v>
      </c>
      <c r="M3" s="11">
        <f t="shared" ref="M3:M11" si="2">D3+E3+F3</f>
        <v>1</v>
      </c>
      <c r="N3" s="53">
        <f t="shared" ref="N3:N11" si="3">M3/L3/2</f>
        <v>3.8461538461538464E-2</v>
      </c>
      <c r="O3" s="55" t="s">
        <v>34</v>
      </c>
      <c r="P3" s="38" t="s">
        <v>35</v>
      </c>
      <c r="Q3" s="37" t="s">
        <v>36</v>
      </c>
      <c r="R3" s="40" t="s">
        <v>37</v>
      </c>
    </row>
    <row r="4" spans="1:19" ht="18" customHeight="1" thickBot="1" x14ac:dyDescent="0.3">
      <c r="A4" s="11">
        <f t="shared" ref="A4:A11" si="4">A3+1</f>
        <v>3</v>
      </c>
      <c r="B4" s="12" t="s">
        <v>38</v>
      </c>
      <c r="C4" s="15">
        <v>2</v>
      </c>
      <c r="D4" s="15"/>
      <c r="E4" s="15">
        <v>2</v>
      </c>
      <c r="F4" s="15"/>
      <c r="G4" s="44" t="s">
        <v>257</v>
      </c>
      <c r="H4" s="60">
        <v>12</v>
      </c>
      <c r="I4" s="11">
        <f t="shared" si="0"/>
        <v>4</v>
      </c>
      <c r="J4" s="53">
        <f t="shared" si="1"/>
        <v>0.16666666666666666</v>
      </c>
      <c r="K4" s="45" t="s">
        <v>263</v>
      </c>
      <c r="L4" s="11">
        <v>13</v>
      </c>
      <c r="M4" s="11">
        <f t="shared" si="2"/>
        <v>2</v>
      </c>
      <c r="N4" s="53">
        <f t="shared" si="3"/>
        <v>7.6923076923076927E-2</v>
      </c>
      <c r="O4" s="55" t="s">
        <v>39</v>
      </c>
      <c r="P4" s="38" t="s">
        <v>40</v>
      </c>
      <c r="Q4" s="39" t="s">
        <v>41</v>
      </c>
      <c r="R4" s="40" t="s">
        <v>42</v>
      </c>
    </row>
    <row r="5" spans="1:19" ht="24" customHeight="1" thickBot="1" x14ac:dyDescent="0.3">
      <c r="A5" s="11">
        <f t="shared" si="4"/>
        <v>4</v>
      </c>
      <c r="B5" s="12" t="s">
        <v>43</v>
      </c>
      <c r="C5" s="15">
        <v>2</v>
      </c>
      <c r="D5" s="15"/>
      <c r="E5" s="15">
        <v>2</v>
      </c>
      <c r="F5" s="15"/>
      <c r="G5" s="44" t="s">
        <v>260</v>
      </c>
      <c r="H5" s="60">
        <v>12</v>
      </c>
      <c r="I5" s="11">
        <f t="shared" si="0"/>
        <v>4</v>
      </c>
      <c r="J5" s="53">
        <f t="shared" si="1"/>
        <v>0.16666666666666666</v>
      </c>
      <c r="K5" s="44" t="s">
        <v>260</v>
      </c>
      <c r="L5" s="11">
        <v>12</v>
      </c>
      <c r="M5" s="11">
        <f t="shared" si="2"/>
        <v>2</v>
      </c>
      <c r="N5" s="53">
        <f t="shared" si="3"/>
        <v>8.3333333333333329E-2</v>
      </c>
      <c r="O5" s="55" t="s">
        <v>44</v>
      </c>
      <c r="P5" s="38"/>
      <c r="Q5" s="39"/>
      <c r="R5" s="40"/>
    </row>
    <row r="6" spans="1:19" ht="19.5" customHeight="1" thickBot="1" x14ac:dyDescent="0.3">
      <c r="A6" s="11">
        <f t="shared" si="4"/>
        <v>5</v>
      </c>
      <c r="B6" s="12" t="s">
        <v>45</v>
      </c>
      <c r="C6" s="15">
        <v>2</v>
      </c>
      <c r="D6" s="15">
        <v>1</v>
      </c>
      <c r="E6" s="15">
        <v>1</v>
      </c>
      <c r="F6" s="15"/>
      <c r="G6" s="44" t="s">
        <v>259</v>
      </c>
      <c r="H6" s="60">
        <v>12</v>
      </c>
      <c r="I6" s="11">
        <f t="shared" si="0"/>
        <v>4</v>
      </c>
      <c r="J6" s="53">
        <f t="shared" si="1"/>
        <v>0.16666666666666666</v>
      </c>
      <c r="K6" s="44"/>
      <c r="L6" s="11">
        <v>13</v>
      </c>
      <c r="M6" s="11">
        <f t="shared" si="2"/>
        <v>2</v>
      </c>
      <c r="N6" s="53">
        <f t="shared" si="3"/>
        <v>7.6923076923076927E-2</v>
      </c>
      <c r="O6" s="55" t="s">
        <v>46</v>
      </c>
      <c r="P6" s="37" t="s">
        <v>48</v>
      </c>
      <c r="Q6" s="37"/>
      <c r="R6" s="40" t="s">
        <v>49</v>
      </c>
    </row>
    <row r="7" spans="1:19" ht="23.25" customHeight="1" thickBot="1" x14ac:dyDescent="0.3">
      <c r="A7" s="11">
        <f t="shared" si="4"/>
        <v>6</v>
      </c>
      <c r="B7" s="12" t="s">
        <v>50</v>
      </c>
      <c r="C7" s="15">
        <v>0</v>
      </c>
      <c r="D7" s="15">
        <v>2</v>
      </c>
      <c r="E7" s="15"/>
      <c r="F7" s="15"/>
      <c r="G7" s="44" t="s">
        <v>258</v>
      </c>
      <c r="H7" s="60">
        <v>12</v>
      </c>
      <c r="I7" s="11">
        <f t="shared" si="0"/>
        <v>0</v>
      </c>
      <c r="J7" s="53">
        <f t="shared" si="1"/>
        <v>0</v>
      </c>
      <c r="K7" s="44" t="s">
        <v>258</v>
      </c>
      <c r="L7" s="11">
        <v>12</v>
      </c>
      <c r="M7" s="11">
        <f t="shared" si="2"/>
        <v>2</v>
      </c>
      <c r="N7" s="53">
        <f t="shared" si="3"/>
        <v>8.3333333333333329E-2</v>
      </c>
      <c r="O7" s="55" t="s">
        <v>51</v>
      </c>
      <c r="P7" s="38"/>
      <c r="Q7" s="39"/>
      <c r="R7" s="40"/>
    </row>
    <row r="8" spans="1:19" ht="15.75" thickBot="1" x14ac:dyDescent="0.3">
      <c r="A8" s="11">
        <f t="shared" si="4"/>
        <v>7</v>
      </c>
      <c r="B8" s="12" t="s">
        <v>52</v>
      </c>
      <c r="C8" s="15">
        <v>1</v>
      </c>
      <c r="D8" s="15">
        <v>1</v>
      </c>
      <c r="E8" s="15"/>
      <c r="F8" s="15"/>
      <c r="G8" s="44" t="s">
        <v>264</v>
      </c>
      <c r="H8" s="60">
        <v>12</v>
      </c>
      <c r="I8" s="11">
        <f t="shared" si="0"/>
        <v>2</v>
      </c>
      <c r="J8" s="53">
        <f t="shared" si="1"/>
        <v>8.3333333333333329E-2</v>
      </c>
      <c r="K8" s="44" t="s">
        <v>265</v>
      </c>
      <c r="L8" s="11">
        <v>13</v>
      </c>
      <c r="M8" s="11">
        <f t="shared" si="2"/>
        <v>1</v>
      </c>
      <c r="N8" s="53">
        <f t="shared" si="3"/>
        <v>3.8461538461538464E-2</v>
      </c>
      <c r="O8" s="56" t="s">
        <v>53</v>
      </c>
      <c r="P8" s="38" t="s">
        <v>54</v>
      </c>
      <c r="Q8" s="39"/>
      <c r="R8" s="40"/>
    </row>
    <row r="9" spans="1:19" ht="27.75" customHeight="1" thickBot="1" x14ac:dyDescent="0.3">
      <c r="A9" s="11">
        <f t="shared" si="4"/>
        <v>8</v>
      </c>
      <c r="B9" s="12" t="s">
        <v>55</v>
      </c>
      <c r="C9" s="15">
        <v>1</v>
      </c>
      <c r="D9" s="15"/>
      <c r="E9" s="15">
        <v>1</v>
      </c>
      <c r="F9" s="15"/>
      <c r="G9" s="44" t="s">
        <v>254</v>
      </c>
      <c r="H9" s="60">
        <v>10</v>
      </c>
      <c r="I9" s="11">
        <f t="shared" si="0"/>
        <v>2</v>
      </c>
      <c r="J9" s="53">
        <f t="shared" si="1"/>
        <v>0.1</v>
      </c>
      <c r="K9" s="44" t="s">
        <v>124</v>
      </c>
      <c r="L9" s="11">
        <v>13</v>
      </c>
      <c r="M9" s="11">
        <f t="shared" si="2"/>
        <v>1</v>
      </c>
      <c r="N9" s="53">
        <f t="shared" si="3"/>
        <v>3.8461538461538464E-2</v>
      </c>
      <c r="O9" s="55" t="s">
        <v>194</v>
      </c>
      <c r="P9" s="38" t="s">
        <v>56</v>
      </c>
      <c r="Q9" s="39" t="s">
        <v>57</v>
      </c>
      <c r="R9" s="40" t="s">
        <v>7</v>
      </c>
    </row>
    <row r="10" spans="1:19" ht="23.25" customHeight="1" thickBot="1" x14ac:dyDescent="0.3">
      <c r="A10" s="11">
        <f t="shared" si="4"/>
        <v>9</v>
      </c>
      <c r="B10" s="12" t="s">
        <v>58</v>
      </c>
      <c r="C10" s="15">
        <v>1</v>
      </c>
      <c r="D10" s="15">
        <v>1</v>
      </c>
      <c r="E10" s="15"/>
      <c r="F10" s="15"/>
      <c r="G10" s="44" t="s">
        <v>255</v>
      </c>
      <c r="H10" s="60">
        <v>12</v>
      </c>
      <c r="I10" s="11">
        <f t="shared" si="0"/>
        <v>2</v>
      </c>
      <c r="J10" s="53">
        <f t="shared" si="1"/>
        <v>8.3333333333333329E-2</v>
      </c>
      <c r="K10" s="44" t="s">
        <v>255</v>
      </c>
      <c r="L10" s="11">
        <v>12</v>
      </c>
      <c r="M10" s="11">
        <f t="shared" si="2"/>
        <v>1</v>
      </c>
      <c r="N10" s="53">
        <f t="shared" si="3"/>
        <v>4.1666666666666664E-2</v>
      </c>
      <c r="O10" s="57" t="s">
        <v>59</v>
      </c>
      <c r="P10" s="36"/>
      <c r="Q10" s="40"/>
      <c r="R10" s="40"/>
    </row>
    <row r="11" spans="1:19" ht="16.5" thickBot="1" x14ac:dyDescent="0.3">
      <c r="A11" s="11">
        <f t="shared" si="4"/>
        <v>10</v>
      </c>
      <c r="B11" s="12" t="s">
        <v>60</v>
      </c>
      <c r="C11" s="15"/>
      <c r="D11" s="15"/>
      <c r="E11" s="15"/>
      <c r="F11" s="15"/>
      <c r="G11" s="44" t="s">
        <v>256</v>
      </c>
      <c r="H11" s="60">
        <v>12</v>
      </c>
      <c r="I11" s="11">
        <f t="shared" si="0"/>
        <v>0</v>
      </c>
      <c r="J11" s="53">
        <f t="shared" si="1"/>
        <v>0</v>
      </c>
      <c r="K11" s="44" t="s">
        <v>256</v>
      </c>
      <c r="L11" s="11">
        <v>12</v>
      </c>
      <c r="M11" s="11">
        <f t="shared" si="2"/>
        <v>0</v>
      </c>
      <c r="N11" s="53">
        <f t="shared" si="3"/>
        <v>0</v>
      </c>
      <c r="O11" s="57" t="s">
        <v>61</v>
      </c>
      <c r="P11" s="36"/>
      <c r="Q11" s="40"/>
      <c r="R11" s="40"/>
    </row>
    <row r="12" spans="1:19" ht="21" customHeight="1" x14ac:dyDescent="0.25">
      <c r="B12" s="58" t="s">
        <v>293</v>
      </c>
      <c r="J12" s="35">
        <f>SUM(J2:J11)</f>
        <v>1.1555555555555554</v>
      </c>
      <c r="N12" s="35">
        <f>SUM(N2:N11)</f>
        <v>0.5544871794871794</v>
      </c>
      <c r="O12" s="35"/>
      <c r="P12" s="35"/>
      <c r="Q12" s="35"/>
      <c r="R12" s="35"/>
      <c r="S12" s="35">
        <f>J12+N12</f>
        <v>1.7100427350427347</v>
      </c>
    </row>
    <row r="14" spans="1:19" ht="23.25" customHeight="1" x14ac:dyDescent="0.25">
      <c r="G14" s="8" t="s">
        <v>301</v>
      </c>
    </row>
    <row r="15" spans="1:19" ht="20.25" customHeight="1" x14ac:dyDescent="0.25">
      <c r="B15" s="13" t="s">
        <v>281</v>
      </c>
      <c r="C15" t="s">
        <v>290</v>
      </c>
      <c r="J15" t="s">
        <v>293</v>
      </c>
      <c r="N15" t="s">
        <v>293</v>
      </c>
      <c r="O15" t="s">
        <v>293</v>
      </c>
      <c r="S15" t="s">
        <v>293</v>
      </c>
    </row>
    <row r="16" spans="1:19" ht="22.5" customHeight="1" x14ac:dyDescent="0.25">
      <c r="B16" t="s">
        <v>286</v>
      </c>
      <c r="C16">
        <v>9</v>
      </c>
      <c r="J16" s="35">
        <f>J2</f>
        <v>0.22222222222222221</v>
      </c>
      <c r="K16" s="35"/>
      <c r="L16" s="35"/>
      <c r="M16" s="35"/>
      <c r="N16" s="35">
        <v>0</v>
      </c>
      <c r="O16" s="35">
        <f>J16+N16</f>
        <v>0.22222222222222221</v>
      </c>
      <c r="P16" s="35"/>
      <c r="Q16" s="35"/>
      <c r="R16" s="35"/>
      <c r="S16" s="35">
        <f>J16+N16</f>
        <v>0.22222222222222221</v>
      </c>
    </row>
    <row r="17" spans="2:19" x14ac:dyDescent="0.25">
      <c r="B17" t="s">
        <v>287</v>
      </c>
      <c r="C17">
        <v>10</v>
      </c>
      <c r="J17" s="35">
        <f>J9</f>
        <v>0.1</v>
      </c>
      <c r="K17" s="35"/>
      <c r="L17" s="35"/>
      <c r="M17" s="35"/>
      <c r="N17" s="35">
        <v>0</v>
      </c>
      <c r="O17" s="35">
        <f t="shared" ref="O17:O21" si="5">J17+N17</f>
        <v>0.1</v>
      </c>
      <c r="P17" s="35"/>
      <c r="Q17" s="35"/>
      <c r="R17" s="35"/>
      <c r="S17" s="35">
        <f t="shared" ref="S17:S21" si="6">J17+N17</f>
        <v>0.1</v>
      </c>
    </row>
    <row r="18" spans="2:19" x14ac:dyDescent="0.25">
      <c r="B18" t="s">
        <v>288</v>
      </c>
      <c r="C18">
        <v>12</v>
      </c>
      <c r="J18" s="35">
        <f>J3+J4+J5+J6+J7+J8+J10+J11</f>
        <v>0.83333333333333337</v>
      </c>
      <c r="K18" s="35"/>
      <c r="L18" s="35"/>
      <c r="M18" s="35"/>
      <c r="N18" s="35">
        <f>N5+N7+N10+N11</f>
        <v>0.20833333333333331</v>
      </c>
      <c r="O18" s="35">
        <f t="shared" si="5"/>
        <v>1.0416666666666667</v>
      </c>
      <c r="P18" s="35"/>
      <c r="Q18" s="35"/>
      <c r="R18" s="35"/>
      <c r="S18" s="35">
        <f t="shared" si="6"/>
        <v>1.0416666666666667</v>
      </c>
    </row>
    <row r="19" spans="2:19" x14ac:dyDescent="0.25">
      <c r="B19" t="s">
        <v>289</v>
      </c>
      <c r="C19">
        <v>13</v>
      </c>
      <c r="J19" s="35">
        <v>0</v>
      </c>
      <c r="K19" s="35"/>
      <c r="L19" s="35"/>
      <c r="M19" s="35"/>
      <c r="N19" s="35">
        <f>N2+N3+N4+N6+N8+N9</f>
        <v>0.34615384615384615</v>
      </c>
      <c r="O19" s="35">
        <f t="shared" si="5"/>
        <v>0.34615384615384615</v>
      </c>
      <c r="P19" s="35"/>
      <c r="Q19" s="35"/>
      <c r="R19" s="35"/>
      <c r="S19" s="35">
        <f t="shared" si="6"/>
        <v>0.34615384615384615</v>
      </c>
    </row>
    <row r="20" spans="2:19" x14ac:dyDescent="0.25">
      <c r="B20" t="s">
        <v>294</v>
      </c>
      <c r="C20">
        <v>12</v>
      </c>
      <c r="J20" s="35">
        <v>0</v>
      </c>
      <c r="K20" s="35"/>
      <c r="L20" s="35"/>
      <c r="M20" s="35"/>
      <c r="N20" s="35">
        <v>0</v>
      </c>
      <c r="O20" s="35">
        <f t="shared" si="5"/>
        <v>0</v>
      </c>
      <c r="P20" s="35"/>
      <c r="Q20" s="35"/>
      <c r="R20" s="35"/>
      <c r="S20" s="35">
        <f t="shared" si="6"/>
        <v>0</v>
      </c>
    </row>
    <row r="21" spans="2:19" x14ac:dyDescent="0.25">
      <c r="B21" t="s">
        <v>293</v>
      </c>
      <c r="J21" s="35">
        <f>SUM(J16:J20)</f>
        <v>1.1555555555555554</v>
      </c>
      <c r="K21" s="35"/>
      <c r="L21" s="35"/>
      <c r="M21" s="35"/>
      <c r="N21" s="35">
        <f>SUM(N16:N20)</f>
        <v>0.55448717948717952</v>
      </c>
      <c r="O21" s="35">
        <f t="shared" si="5"/>
        <v>1.710042735042735</v>
      </c>
      <c r="P21" s="35"/>
      <c r="Q21" s="35"/>
      <c r="R21" s="35"/>
      <c r="S21" s="35">
        <f t="shared" si="6"/>
        <v>1.710042735042735</v>
      </c>
    </row>
  </sheetData>
  <protectedRanges>
    <protectedRange sqref="K2:K11 O2:R11 A2:H11" name="Editabil_8"/>
  </protectedRange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DA06-781D-41C2-80C4-C8FE3186AB63}">
  <dimension ref="A1:S21"/>
  <sheetViews>
    <sheetView topLeftCell="C4" workbookViewId="0">
      <selection activeCell="B15" sqref="B15"/>
    </sheetView>
  </sheetViews>
  <sheetFormatPr defaultRowHeight="15" x14ac:dyDescent="0.25"/>
  <cols>
    <col min="2" max="2" width="45.85546875" customWidth="1"/>
    <col min="3" max="3" width="10.140625" customWidth="1"/>
    <col min="7" max="7" width="19.5703125" customWidth="1"/>
    <col min="10" max="10" width="10.85546875" customWidth="1"/>
    <col min="11" max="11" width="18.28515625" customWidth="1"/>
    <col min="12" max="12" width="8.140625" customWidth="1"/>
    <col min="13" max="13" width="7.7109375" customWidth="1"/>
    <col min="14" max="14" width="9.28515625" customWidth="1"/>
    <col min="15" max="15" width="39.5703125" hidden="1" customWidth="1"/>
    <col min="16" max="16" width="33.28515625" hidden="1" customWidth="1"/>
    <col min="17" max="17" width="22.85546875" hidden="1" customWidth="1"/>
    <col min="18" max="18" width="21" hidden="1" customWidth="1"/>
    <col min="19" max="19" width="12.140625" customWidth="1"/>
  </cols>
  <sheetData>
    <row r="1" spans="1:19" ht="36" customHeight="1" x14ac:dyDescent="0.25">
      <c r="A1" s="3"/>
      <c r="B1" s="3" t="s">
        <v>302</v>
      </c>
      <c r="C1" s="11" t="s">
        <v>14</v>
      </c>
      <c r="D1" s="11" t="s">
        <v>18</v>
      </c>
      <c r="E1" s="11" t="s">
        <v>28</v>
      </c>
      <c r="F1" s="11" t="s">
        <v>29</v>
      </c>
      <c r="G1" s="22" t="s">
        <v>215</v>
      </c>
      <c r="H1" s="23" t="s">
        <v>290</v>
      </c>
      <c r="I1" s="22" t="s">
        <v>282</v>
      </c>
      <c r="J1" s="22" t="s">
        <v>284</v>
      </c>
      <c r="K1" s="22" t="s">
        <v>198</v>
      </c>
      <c r="L1" s="22" t="s">
        <v>290</v>
      </c>
      <c r="M1" s="22" t="s">
        <v>282</v>
      </c>
      <c r="N1" s="22" t="s">
        <v>283</v>
      </c>
      <c r="O1" s="3" t="s">
        <v>299</v>
      </c>
      <c r="P1" s="3"/>
      <c r="Q1" s="3"/>
      <c r="R1" s="3"/>
    </row>
    <row r="2" spans="1:19" ht="33" customHeight="1" x14ac:dyDescent="0.25">
      <c r="A2" s="11">
        <v>1</v>
      </c>
      <c r="B2" s="12" t="s">
        <v>62</v>
      </c>
      <c r="C2" s="15">
        <v>2</v>
      </c>
      <c r="D2" s="15">
        <v>1</v>
      </c>
      <c r="E2" s="15"/>
      <c r="F2" s="15"/>
      <c r="G2" s="41" t="s">
        <v>64</v>
      </c>
      <c r="H2" s="3">
        <v>10</v>
      </c>
      <c r="I2" s="3">
        <f>C2*2</f>
        <v>4</v>
      </c>
      <c r="J2" s="52">
        <f>I2/H2/2</f>
        <v>0.2</v>
      </c>
      <c r="K2" s="41" t="s">
        <v>228</v>
      </c>
      <c r="L2" s="3">
        <v>13</v>
      </c>
      <c r="M2" s="3">
        <f>D2+E2+F2</f>
        <v>1</v>
      </c>
      <c r="N2" s="53">
        <f>M2/L2/2</f>
        <v>3.8461538461538464E-2</v>
      </c>
      <c r="O2" s="42" t="s">
        <v>63</v>
      </c>
      <c r="P2" s="3" t="s">
        <v>64</v>
      </c>
      <c r="Q2" s="41"/>
      <c r="R2" s="41"/>
    </row>
    <row r="3" spans="1:19" x14ac:dyDescent="0.25">
      <c r="A3" s="11">
        <f>A2+1</f>
        <v>2</v>
      </c>
      <c r="B3" s="12" t="s">
        <v>65</v>
      </c>
      <c r="C3" s="15">
        <v>1</v>
      </c>
      <c r="D3" s="15"/>
      <c r="E3" s="15">
        <v>1</v>
      </c>
      <c r="F3" s="15"/>
      <c r="G3" s="41" t="s">
        <v>218</v>
      </c>
      <c r="H3" s="3">
        <v>12</v>
      </c>
      <c r="I3" s="3">
        <f t="shared" ref="I3:I9" si="0">C3*2</f>
        <v>2</v>
      </c>
      <c r="J3" s="52">
        <f t="shared" ref="J3:J10" si="1">I3/H3/2</f>
        <v>8.3333333333333329E-2</v>
      </c>
      <c r="K3" s="41" t="s">
        <v>229</v>
      </c>
      <c r="L3" s="3">
        <v>13</v>
      </c>
      <c r="M3" s="3">
        <f t="shared" ref="M3:M11" si="2">D3+E3+F3</f>
        <v>1</v>
      </c>
      <c r="N3" s="53">
        <f t="shared" ref="N3:N11" si="3">M3/L3/2</f>
        <v>3.8461538461538464E-2</v>
      </c>
      <c r="O3" s="3" t="s">
        <v>66</v>
      </c>
      <c r="P3" s="3" t="s">
        <v>67</v>
      </c>
      <c r="Q3" s="41" t="s">
        <v>68</v>
      </c>
      <c r="R3" s="41"/>
    </row>
    <row r="4" spans="1:19" ht="21.75" customHeight="1" x14ac:dyDescent="0.25">
      <c r="A4" s="11">
        <f t="shared" ref="A4:A11" si="4">A3+1</f>
        <v>3</v>
      </c>
      <c r="B4" s="12" t="s">
        <v>69</v>
      </c>
      <c r="C4" s="15">
        <v>2</v>
      </c>
      <c r="D4" s="15">
        <v>1</v>
      </c>
      <c r="E4" s="15">
        <v>1</v>
      </c>
      <c r="F4" s="15"/>
      <c r="G4" s="41" t="s">
        <v>220</v>
      </c>
      <c r="H4" s="3">
        <v>12</v>
      </c>
      <c r="I4" s="3">
        <f t="shared" si="0"/>
        <v>4</v>
      </c>
      <c r="J4" s="52">
        <f t="shared" si="1"/>
        <v>0.16666666666666666</v>
      </c>
      <c r="K4" s="41" t="s">
        <v>226</v>
      </c>
      <c r="L4" s="3">
        <v>13</v>
      </c>
      <c r="M4" s="3">
        <f t="shared" si="2"/>
        <v>2</v>
      </c>
      <c r="N4" s="53">
        <f t="shared" si="3"/>
        <v>7.6923076923076927E-2</v>
      </c>
      <c r="O4" s="43" t="s">
        <v>70</v>
      </c>
      <c r="P4" s="43" t="s">
        <v>71</v>
      </c>
      <c r="Q4" s="43" t="s">
        <v>72</v>
      </c>
      <c r="R4" s="43" t="s">
        <v>73</v>
      </c>
    </row>
    <row r="5" spans="1:19" ht="19.5" customHeight="1" x14ac:dyDescent="0.25">
      <c r="A5" s="11">
        <f t="shared" si="4"/>
        <v>4</v>
      </c>
      <c r="B5" s="12" t="s">
        <v>74</v>
      </c>
      <c r="C5" s="15">
        <v>2</v>
      </c>
      <c r="D5" s="15">
        <v>1</v>
      </c>
      <c r="E5" s="15"/>
      <c r="F5" s="15"/>
      <c r="G5" s="41" t="s">
        <v>219</v>
      </c>
      <c r="H5" s="3">
        <v>9</v>
      </c>
      <c r="I5" s="3">
        <f t="shared" si="0"/>
        <v>4</v>
      </c>
      <c r="J5" s="52">
        <f t="shared" si="1"/>
        <v>0.22222222222222221</v>
      </c>
      <c r="K5" s="41" t="s">
        <v>223</v>
      </c>
      <c r="L5" s="3">
        <v>13</v>
      </c>
      <c r="M5" s="3">
        <f t="shared" si="2"/>
        <v>1</v>
      </c>
      <c r="N5" s="53">
        <f t="shared" si="3"/>
        <v>3.8461538461538464E-2</v>
      </c>
      <c r="O5" s="29" t="s">
        <v>47</v>
      </c>
      <c r="P5" s="3" t="s">
        <v>75</v>
      </c>
      <c r="Q5" s="41"/>
      <c r="R5" s="41"/>
    </row>
    <row r="6" spans="1:19" ht="23.25" customHeight="1" x14ac:dyDescent="0.25">
      <c r="A6" s="11">
        <f t="shared" si="4"/>
        <v>5</v>
      </c>
      <c r="B6" s="12" t="s">
        <v>76</v>
      </c>
      <c r="C6" s="15">
        <v>2</v>
      </c>
      <c r="D6" s="15">
        <v>2</v>
      </c>
      <c r="E6" s="15"/>
      <c r="F6" s="15"/>
      <c r="G6" s="44" t="s">
        <v>217</v>
      </c>
      <c r="H6" s="3">
        <v>9</v>
      </c>
      <c r="I6" s="3">
        <f t="shared" si="0"/>
        <v>4</v>
      </c>
      <c r="J6" s="52">
        <f t="shared" si="1"/>
        <v>0.22222222222222221</v>
      </c>
      <c r="K6" s="44" t="s">
        <v>217</v>
      </c>
      <c r="L6" s="3">
        <v>12</v>
      </c>
      <c r="M6" s="3">
        <f t="shared" si="2"/>
        <v>2</v>
      </c>
      <c r="N6" s="53">
        <f t="shared" si="3"/>
        <v>8.3333333333333329E-2</v>
      </c>
      <c r="O6" s="42" t="s">
        <v>77</v>
      </c>
      <c r="P6" s="3" t="s">
        <v>78</v>
      </c>
      <c r="Q6" s="44" t="s">
        <v>79</v>
      </c>
      <c r="R6" s="44"/>
    </row>
    <row r="7" spans="1:19" ht="27.75" customHeight="1" x14ac:dyDescent="0.25">
      <c r="A7" s="11">
        <f t="shared" si="4"/>
        <v>6</v>
      </c>
      <c r="B7" s="12" t="s">
        <v>80</v>
      </c>
      <c r="C7" s="15">
        <v>2</v>
      </c>
      <c r="D7" s="15">
        <v>1</v>
      </c>
      <c r="E7" s="15"/>
      <c r="F7" s="15"/>
      <c r="G7" s="44" t="s">
        <v>221</v>
      </c>
      <c r="H7" s="3">
        <v>10</v>
      </c>
      <c r="I7" s="3">
        <f t="shared" si="0"/>
        <v>4</v>
      </c>
      <c r="J7" s="52">
        <f t="shared" si="1"/>
        <v>0.2</v>
      </c>
      <c r="K7" s="44" t="s">
        <v>225</v>
      </c>
      <c r="L7" s="3">
        <v>13</v>
      </c>
      <c r="M7" s="3">
        <f t="shared" si="2"/>
        <v>1</v>
      </c>
      <c r="N7" s="53">
        <f t="shared" si="3"/>
        <v>3.8461538461538464E-2</v>
      </c>
      <c r="O7" s="42" t="s">
        <v>81</v>
      </c>
      <c r="P7" s="3"/>
      <c r="Q7" s="44"/>
      <c r="R7" s="44"/>
    </row>
    <row r="8" spans="1:19" ht="24" customHeight="1" x14ac:dyDescent="0.25">
      <c r="A8" s="11">
        <f t="shared" si="4"/>
        <v>7</v>
      </c>
      <c r="B8" s="48" t="s">
        <v>82</v>
      </c>
      <c r="C8" s="49">
        <v>1</v>
      </c>
      <c r="D8" s="49"/>
      <c r="E8" s="49">
        <v>1</v>
      </c>
      <c r="F8" s="49"/>
      <c r="G8" s="50" t="s">
        <v>216</v>
      </c>
      <c r="H8" s="51">
        <v>12</v>
      </c>
      <c r="I8" s="3">
        <f t="shared" si="0"/>
        <v>2</v>
      </c>
      <c r="J8" s="52">
        <f t="shared" si="1"/>
        <v>8.3333333333333329E-2</v>
      </c>
      <c r="K8" s="44" t="s">
        <v>227</v>
      </c>
      <c r="L8" s="3">
        <v>13</v>
      </c>
      <c r="M8" s="3">
        <f t="shared" si="2"/>
        <v>1</v>
      </c>
      <c r="N8" s="53">
        <f t="shared" si="3"/>
        <v>3.8461538461538464E-2</v>
      </c>
      <c r="O8" s="47" t="s">
        <v>83</v>
      </c>
      <c r="P8" s="46" t="s">
        <v>84</v>
      </c>
      <c r="Q8" s="45"/>
      <c r="R8" s="45"/>
    </row>
    <row r="9" spans="1:19" ht="27.75" customHeight="1" x14ac:dyDescent="0.25">
      <c r="A9" s="11">
        <f t="shared" si="4"/>
        <v>8</v>
      </c>
      <c r="B9" s="12" t="s">
        <v>85</v>
      </c>
      <c r="C9" s="15">
        <v>1</v>
      </c>
      <c r="D9" s="15"/>
      <c r="E9" s="15">
        <v>1</v>
      </c>
      <c r="F9" s="15"/>
      <c r="G9" s="41" t="s">
        <v>222</v>
      </c>
      <c r="H9" s="3">
        <v>12</v>
      </c>
      <c r="I9" s="3">
        <f t="shared" si="0"/>
        <v>2</v>
      </c>
      <c r="J9" s="52">
        <f t="shared" si="1"/>
        <v>8.3333333333333329E-2</v>
      </c>
      <c r="K9" s="41" t="s">
        <v>222</v>
      </c>
      <c r="L9" s="3">
        <v>12</v>
      </c>
      <c r="M9" s="3">
        <f t="shared" si="2"/>
        <v>1</v>
      </c>
      <c r="N9" s="53">
        <f t="shared" si="3"/>
        <v>4.1666666666666664E-2</v>
      </c>
      <c r="O9" s="42" t="s">
        <v>86</v>
      </c>
      <c r="P9" s="3"/>
      <c r="Q9" s="41"/>
      <c r="R9" s="41"/>
    </row>
    <row r="10" spans="1:19" ht="24" customHeight="1" x14ac:dyDescent="0.25">
      <c r="A10" s="11">
        <f t="shared" si="4"/>
        <v>9</v>
      </c>
      <c r="B10" s="12" t="s">
        <v>87</v>
      </c>
      <c r="C10" s="15">
        <v>0</v>
      </c>
      <c r="D10" s="15">
        <v>2</v>
      </c>
      <c r="E10" s="15"/>
      <c r="F10" s="15"/>
      <c r="G10" s="41" t="s">
        <v>224</v>
      </c>
      <c r="H10" s="3">
        <v>12</v>
      </c>
      <c r="I10" s="3">
        <v>0</v>
      </c>
      <c r="J10" s="52">
        <f t="shared" si="1"/>
        <v>0</v>
      </c>
      <c r="K10" s="41" t="s">
        <v>224</v>
      </c>
      <c r="L10" s="3">
        <v>12</v>
      </c>
      <c r="M10" s="3">
        <f t="shared" si="2"/>
        <v>2</v>
      </c>
      <c r="N10" s="53">
        <f t="shared" si="3"/>
        <v>8.3333333333333329E-2</v>
      </c>
      <c r="O10" s="42" t="s">
        <v>88</v>
      </c>
      <c r="P10" s="3"/>
      <c r="Q10" s="41"/>
      <c r="R10" s="41"/>
    </row>
    <row r="11" spans="1:19" ht="25.5" customHeight="1" x14ac:dyDescent="0.25">
      <c r="A11" s="11">
        <f t="shared" si="4"/>
        <v>10</v>
      </c>
      <c r="B11" s="12" t="s">
        <v>89</v>
      </c>
      <c r="C11" s="15">
        <v>0</v>
      </c>
      <c r="D11" s="15">
        <v>0</v>
      </c>
      <c r="E11" s="15"/>
      <c r="F11" s="15"/>
      <c r="G11" s="41" t="s">
        <v>230</v>
      </c>
      <c r="H11" s="3"/>
      <c r="I11" s="3"/>
      <c r="J11" s="52"/>
      <c r="K11" s="41" t="s">
        <v>230</v>
      </c>
      <c r="L11" s="3">
        <v>12</v>
      </c>
      <c r="M11" s="3">
        <f t="shared" si="2"/>
        <v>0</v>
      </c>
      <c r="N11" s="3">
        <f t="shared" si="3"/>
        <v>0</v>
      </c>
      <c r="O11" s="42" t="s">
        <v>51</v>
      </c>
      <c r="P11" s="3"/>
      <c r="Q11" s="41"/>
      <c r="R11" s="41"/>
    </row>
    <row r="12" spans="1:19" x14ac:dyDescent="0.25">
      <c r="B12" s="21" t="s">
        <v>293</v>
      </c>
      <c r="J12" s="35">
        <f>SUM(J2:J11)</f>
        <v>1.2611111111111108</v>
      </c>
      <c r="N12">
        <f>SUM(N2:N11)</f>
        <v>0.47756410256410253</v>
      </c>
      <c r="S12" s="35">
        <f>J12+N12</f>
        <v>1.7386752136752133</v>
      </c>
    </row>
    <row r="15" spans="1:19" x14ac:dyDescent="0.25">
      <c r="B15" s="13" t="s">
        <v>281</v>
      </c>
      <c r="C15" t="s">
        <v>290</v>
      </c>
      <c r="J15" t="s">
        <v>293</v>
      </c>
      <c r="N15" t="s">
        <v>293</v>
      </c>
      <c r="O15" t="s">
        <v>293</v>
      </c>
      <c r="S15" t="s">
        <v>293</v>
      </c>
    </row>
    <row r="16" spans="1:19" x14ac:dyDescent="0.25">
      <c r="B16" t="s">
        <v>286</v>
      </c>
      <c r="C16">
        <v>9</v>
      </c>
      <c r="J16" s="35">
        <f>J5+J6</f>
        <v>0.44444444444444442</v>
      </c>
      <c r="K16" s="35"/>
      <c r="L16" s="35"/>
      <c r="M16" s="35"/>
      <c r="N16" s="35">
        <v>0</v>
      </c>
      <c r="O16" s="35">
        <f>J16+N16</f>
        <v>0.44444444444444442</v>
      </c>
      <c r="P16" s="35"/>
      <c r="Q16" s="35"/>
      <c r="R16" s="35"/>
      <c r="S16" s="35">
        <f>J16+N16</f>
        <v>0.44444444444444442</v>
      </c>
    </row>
    <row r="17" spans="2:19" x14ac:dyDescent="0.25">
      <c r="B17" t="s">
        <v>287</v>
      </c>
      <c r="C17">
        <v>10</v>
      </c>
      <c r="J17" s="35">
        <f>J2+J7</f>
        <v>0.4</v>
      </c>
      <c r="K17" s="35"/>
      <c r="L17" s="35"/>
      <c r="M17" s="35"/>
      <c r="N17" s="35">
        <v>0</v>
      </c>
      <c r="O17" s="35">
        <f t="shared" ref="O17:O21" si="5">J17+N17</f>
        <v>0.4</v>
      </c>
      <c r="P17" s="35"/>
      <c r="Q17" s="35"/>
      <c r="R17" s="35"/>
      <c r="S17" s="35">
        <f t="shared" ref="S17:S21" si="6">J17+N17</f>
        <v>0.4</v>
      </c>
    </row>
    <row r="18" spans="2:19" x14ac:dyDescent="0.25">
      <c r="B18" t="s">
        <v>288</v>
      </c>
      <c r="C18">
        <v>12</v>
      </c>
      <c r="J18" s="35">
        <f>J3+J4+J8+J9+J10</f>
        <v>0.41666666666666663</v>
      </c>
      <c r="K18" s="35"/>
      <c r="L18" s="35"/>
      <c r="M18" s="35"/>
      <c r="N18" s="35">
        <f>N6+N9+N10</f>
        <v>0.20833333333333331</v>
      </c>
      <c r="O18" s="35">
        <f t="shared" si="5"/>
        <v>0.625</v>
      </c>
      <c r="P18" s="35"/>
      <c r="Q18" s="35"/>
      <c r="R18" s="35"/>
      <c r="S18" s="35">
        <f t="shared" si="6"/>
        <v>0.625</v>
      </c>
    </row>
    <row r="19" spans="2:19" x14ac:dyDescent="0.25">
      <c r="B19" t="s">
        <v>289</v>
      </c>
      <c r="C19">
        <v>13</v>
      </c>
      <c r="J19" s="35">
        <v>0</v>
      </c>
      <c r="K19" s="35"/>
      <c r="L19" s="35"/>
      <c r="M19" s="35"/>
      <c r="N19" s="35">
        <f>N2+N3+N4+N5+N7+N8</f>
        <v>0.26923076923076927</v>
      </c>
      <c r="O19" s="35">
        <f t="shared" si="5"/>
        <v>0.26923076923076927</v>
      </c>
      <c r="P19" s="35"/>
      <c r="Q19" s="35"/>
      <c r="R19" s="35"/>
      <c r="S19" s="35">
        <f t="shared" si="6"/>
        <v>0.26923076923076927</v>
      </c>
    </row>
    <row r="20" spans="2:19" x14ac:dyDescent="0.25">
      <c r="B20" t="s">
        <v>294</v>
      </c>
      <c r="C20">
        <v>12</v>
      </c>
      <c r="J20" s="35">
        <v>0</v>
      </c>
      <c r="K20" s="35"/>
      <c r="L20" s="35"/>
      <c r="M20" s="35"/>
      <c r="N20" s="35">
        <v>0</v>
      </c>
      <c r="O20" s="35">
        <f t="shared" si="5"/>
        <v>0</v>
      </c>
      <c r="P20" s="35"/>
      <c r="Q20" s="35"/>
      <c r="R20" s="35"/>
      <c r="S20" s="35">
        <f t="shared" si="6"/>
        <v>0</v>
      </c>
    </row>
    <row r="21" spans="2:19" x14ac:dyDescent="0.25">
      <c r="B21" t="s">
        <v>293</v>
      </c>
      <c r="J21" s="35">
        <f>SUM(J16:J20)</f>
        <v>1.2611111111111111</v>
      </c>
      <c r="K21" s="35"/>
      <c r="L21" s="35"/>
      <c r="M21" s="35"/>
      <c r="N21" s="35">
        <f>SUM(N16:N20)</f>
        <v>0.47756410256410259</v>
      </c>
      <c r="O21" s="35">
        <f t="shared" si="5"/>
        <v>1.7386752136752137</v>
      </c>
      <c r="P21" s="35"/>
      <c r="Q21" s="35"/>
      <c r="R21" s="35"/>
      <c r="S21" s="35">
        <f t="shared" si="6"/>
        <v>1.7386752136752137</v>
      </c>
    </row>
  </sheetData>
  <protectedRanges>
    <protectedRange sqref="K2:K11 P5:R5 O2:R4 O6:R11 A2:G11" name="Editabil_2"/>
    <protectedRange sqref="O5" name="Editabil_1_1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DDA1-E688-4E8E-AA9F-528DD978A98E}">
  <dimension ref="A1:S19"/>
  <sheetViews>
    <sheetView topLeftCell="C1" workbookViewId="0">
      <selection activeCell="S19" sqref="S19"/>
    </sheetView>
  </sheetViews>
  <sheetFormatPr defaultRowHeight="15" x14ac:dyDescent="0.25"/>
  <cols>
    <col min="2" max="2" width="53" customWidth="1"/>
    <col min="3" max="3" width="9.85546875" customWidth="1"/>
    <col min="7" max="7" width="14.7109375" customWidth="1"/>
    <col min="11" max="11" width="15.42578125" customWidth="1"/>
    <col min="14" max="14" width="13" customWidth="1"/>
    <col min="15" max="15" width="30.85546875" hidden="1" customWidth="1"/>
    <col min="16" max="16" width="31.85546875" hidden="1" customWidth="1"/>
    <col min="17" max="17" width="24.85546875" hidden="1" customWidth="1"/>
    <col min="18" max="18" width="5.140625" hidden="1" customWidth="1"/>
    <col min="19" max="19" width="19.42578125" customWidth="1"/>
  </cols>
  <sheetData>
    <row r="1" spans="1:19" ht="31.5" customHeight="1" x14ac:dyDescent="0.25">
      <c r="A1" s="3"/>
      <c r="B1" s="3" t="s">
        <v>302</v>
      </c>
      <c r="C1" s="11" t="s">
        <v>14</v>
      </c>
      <c r="D1" s="11" t="s">
        <v>18</v>
      </c>
      <c r="E1" s="11" t="s">
        <v>28</v>
      </c>
      <c r="F1" s="11" t="s">
        <v>29</v>
      </c>
      <c r="G1" s="23" t="s">
        <v>215</v>
      </c>
      <c r="H1" s="23" t="s">
        <v>290</v>
      </c>
      <c r="I1" s="23" t="s">
        <v>282</v>
      </c>
      <c r="J1" s="23" t="s">
        <v>284</v>
      </c>
      <c r="K1" s="23" t="s">
        <v>198</v>
      </c>
      <c r="L1" s="23" t="s">
        <v>290</v>
      </c>
      <c r="M1" s="23" t="s">
        <v>282</v>
      </c>
      <c r="N1" s="23" t="s">
        <v>283</v>
      </c>
      <c r="O1" s="3" t="s">
        <v>299</v>
      </c>
      <c r="P1" s="3"/>
      <c r="Q1" s="3"/>
      <c r="R1" s="22"/>
    </row>
    <row r="2" spans="1:19" ht="28.5" customHeight="1" x14ac:dyDescent="0.25">
      <c r="A2" s="4">
        <v>1</v>
      </c>
      <c r="B2" s="12" t="s">
        <v>90</v>
      </c>
      <c r="C2" s="15">
        <v>2</v>
      </c>
      <c r="D2" s="15">
        <v>1</v>
      </c>
      <c r="E2" s="15"/>
      <c r="F2" s="15"/>
      <c r="G2" s="44" t="s">
        <v>304</v>
      </c>
      <c r="H2" s="11">
        <v>12</v>
      </c>
      <c r="I2" s="11">
        <f>C2*2</f>
        <v>4</v>
      </c>
      <c r="J2" s="53">
        <f>I2/H2/2</f>
        <v>0.16666666666666666</v>
      </c>
      <c r="K2" s="44" t="s">
        <v>304</v>
      </c>
      <c r="L2" s="11">
        <v>12</v>
      </c>
      <c r="M2" s="11">
        <f>D2+E2+F2</f>
        <v>1</v>
      </c>
      <c r="N2" s="53">
        <f>M2/L2/2</f>
        <v>4.1666666666666664E-2</v>
      </c>
      <c r="O2" s="43" t="s">
        <v>91</v>
      </c>
      <c r="P2" s="3"/>
      <c r="Q2" s="44"/>
      <c r="R2" s="44"/>
    </row>
    <row r="3" spans="1:19" x14ac:dyDescent="0.25">
      <c r="A3" s="11">
        <f>A2+1</f>
        <v>2</v>
      </c>
      <c r="B3" s="12" t="s">
        <v>92</v>
      </c>
      <c r="C3" s="15">
        <v>1</v>
      </c>
      <c r="D3" s="15"/>
      <c r="E3" s="15">
        <v>1</v>
      </c>
      <c r="F3" s="15"/>
      <c r="G3" s="44" t="s">
        <v>268</v>
      </c>
      <c r="H3" s="11">
        <v>12</v>
      </c>
      <c r="I3" s="11">
        <f t="shared" ref="I3:I9" si="0">C3*2</f>
        <v>2</v>
      </c>
      <c r="J3" s="53">
        <f t="shared" ref="J3:J9" si="1">I3/H3/2</f>
        <v>8.3333333333333329E-2</v>
      </c>
      <c r="K3" s="45" t="s">
        <v>272</v>
      </c>
      <c r="L3" s="11">
        <v>12</v>
      </c>
      <c r="M3" s="11">
        <f t="shared" ref="M3:M9" si="2">D3+E3+F3</f>
        <v>1</v>
      </c>
      <c r="N3" s="53">
        <f t="shared" ref="N3:N9" si="3">M3/L3/2</f>
        <v>4.1666666666666664E-2</v>
      </c>
      <c r="O3" s="43" t="s">
        <v>93</v>
      </c>
      <c r="P3" s="3" t="s">
        <v>94</v>
      </c>
      <c r="Q3" s="44"/>
      <c r="R3" s="44"/>
    </row>
    <row r="4" spans="1:19" ht="22.5" customHeight="1" x14ac:dyDescent="0.25">
      <c r="A4" s="11">
        <f t="shared" ref="A4:A9" si="4">A3+1</f>
        <v>3</v>
      </c>
      <c r="B4" s="12" t="s">
        <v>95</v>
      </c>
      <c r="C4" s="15">
        <v>2</v>
      </c>
      <c r="D4" s="15">
        <v>1</v>
      </c>
      <c r="E4" s="15">
        <v>1</v>
      </c>
      <c r="F4" s="15"/>
      <c r="G4" s="44" t="s">
        <v>267</v>
      </c>
      <c r="H4" s="11">
        <v>12</v>
      </c>
      <c r="I4" s="11">
        <f t="shared" si="0"/>
        <v>4</v>
      </c>
      <c r="J4" s="53">
        <f t="shared" si="1"/>
        <v>0.16666666666666666</v>
      </c>
      <c r="K4" s="45" t="s">
        <v>272</v>
      </c>
      <c r="L4" s="11">
        <v>13</v>
      </c>
      <c r="M4" s="11">
        <f t="shared" si="2"/>
        <v>2</v>
      </c>
      <c r="N4" s="53">
        <f t="shared" si="3"/>
        <v>7.6923076923076927E-2</v>
      </c>
      <c r="O4" s="43" t="s">
        <v>96</v>
      </c>
      <c r="P4" s="3" t="s">
        <v>97</v>
      </c>
      <c r="Q4" s="44"/>
      <c r="R4" s="44"/>
    </row>
    <row r="5" spans="1:19" ht="22.5" customHeight="1" x14ac:dyDescent="0.25">
      <c r="A5" s="11">
        <f t="shared" si="4"/>
        <v>4</v>
      </c>
      <c r="B5" s="12" t="s">
        <v>98</v>
      </c>
      <c r="C5" s="15">
        <v>2</v>
      </c>
      <c r="D5" s="15">
        <v>1</v>
      </c>
      <c r="E5" s="15"/>
      <c r="F5" s="15"/>
      <c r="G5" s="44" t="s">
        <v>269</v>
      </c>
      <c r="H5" s="11">
        <v>9</v>
      </c>
      <c r="I5" s="11">
        <f t="shared" si="0"/>
        <v>4</v>
      </c>
      <c r="J5" s="53">
        <f t="shared" si="1"/>
        <v>0.22222222222222221</v>
      </c>
      <c r="K5" s="45" t="s">
        <v>272</v>
      </c>
      <c r="L5" s="11">
        <v>13</v>
      </c>
      <c r="M5" s="11">
        <f t="shared" si="2"/>
        <v>1</v>
      </c>
      <c r="N5" s="53">
        <f t="shared" si="3"/>
        <v>3.8461538461538464E-2</v>
      </c>
      <c r="O5" s="42" t="s">
        <v>99</v>
      </c>
      <c r="P5" s="3" t="s">
        <v>100</v>
      </c>
      <c r="Q5" s="44"/>
      <c r="R5" s="44"/>
    </row>
    <row r="6" spans="1:19" ht="16.5" customHeight="1" x14ac:dyDescent="0.25">
      <c r="A6" s="11">
        <f t="shared" si="4"/>
        <v>5</v>
      </c>
      <c r="B6" s="12" t="s">
        <v>101</v>
      </c>
      <c r="C6" s="15">
        <v>2</v>
      </c>
      <c r="D6" s="15">
        <v>2</v>
      </c>
      <c r="E6" s="15"/>
      <c r="F6" s="15"/>
      <c r="G6" s="44" t="s">
        <v>305</v>
      </c>
      <c r="H6" s="11">
        <v>10</v>
      </c>
      <c r="I6" s="11">
        <f t="shared" si="0"/>
        <v>4</v>
      </c>
      <c r="J6" s="53">
        <f t="shared" si="1"/>
        <v>0.2</v>
      </c>
      <c r="K6" s="44" t="s">
        <v>227</v>
      </c>
      <c r="L6" s="11">
        <v>13</v>
      </c>
      <c r="M6" s="11">
        <f t="shared" si="2"/>
        <v>2</v>
      </c>
      <c r="N6" s="53">
        <f t="shared" si="3"/>
        <v>7.6923076923076927E-2</v>
      </c>
      <c r="O6" s="43" t="s">
        <v>102</v>
      </c>
      <c r="P6" s="3" t="s">
        <v>103</v>
      </c>
      <c r="Q6" s="44" t="s">
        <v>104</v>
      </c>
      <c r="R6" s="44" t="s">
        <v>105</v>
      </c>
    </row>
    <row r="7" spans="1:19" ht="23.25" customHeight="1" x14ac:dyDescent="0.25">
      <c r="A7" s="11">
        <f t="shared" si="4"/>
        <v>6</v>
      </c>
      <c r="B7" s="12" t="s">
        <v>106</v>
      </c>
      <c r="C7" s="15">
        <v>2</v>
      </c>
      <c r="D7" s="15"/>
      <c r="E7" s="15">
        <v>2</v>
      </c>
      <c r="F7" s="15"/>
      <c r="G7" s="44" t="s">
        <v>270</v>
      </c>
      <c r="H7" s="11">
        <v>9</v>
      </c>
      <c r="I7" s="11">
        <f t="shared" si="0"/>
        <v>4</v>
      </c>
      <c r="J7" s="53">
        <f t="shared" si="1"/>
        <v>0.22222222222222221</v>
      </c>
      <c r="K7" s="44" t="s">
        <v>227</v>
      </c>
      <c r="L7" s="11">
        <v>13</v>
      </c>
      <c r="M7" s="11">
        <f t="shared" si="2"/>
        <v>2</v>
      </c>
      <c r="N7" s="53">
        <f t="shared" si="3"/>
        <v>7.6923076923076927E-2</v>
      </c>
      <c r="O7" s="42" t="s">
        <v>107</v>
      </c>
      <c r="P7" s="3" t="s">
        <v>108</v>
      </c>
      <c r="Q7" s="44" t="s">
        <v>109</v>
      </c>
      <c r="R7" s="44" t="s">
        <v>110</v>
      </c>
    </row>
    <row r="8" spans="1:19" ht="15.75" customHeight="1" x14ac:dyDescent="0.25">
      <c r="A8" s="11">
        <f t="shared" si="4"/>
        <v>7</v>
      </c>
      <c r="B8" s="12" t="s">
        <v>111</v>
      </c>
      <c r="C8" s="15">
        <v>2</v>
      </c>
      <c r="D8" s="15"/>
      <c r="E8" s="15">
        <v>1</v>
      </c>
      <c r="F8" s="15">
        <v>1</v>
      </c>
      <c r="G8" s="44" t="s">
        <v>271</v>
      </c>
      <c r="H8" s="11">
        <v>12</v>
      </c>
      <c r="I8" s="11">
        <f t="shared" si="0"/>
        <v>4</v>
      </c>
      <c r="J8" s="53">
        <f t="shared" si="1"/>
        <v>0.16666666666666666</v>
      </c>
      <c r="K8" s="45" t="s">
        <v>272</v>
      </c>
      <c r="L8" s="11">
        <v>13</v>
      </c>
      <c r="M8" s="11">
        <f t="shared" si="2"/>
        <v>2</v>
      </c>
      <c r="N8" s="53">
        <f t="shared" si="3"/>
        <v>7.6923076923076927E-2</v>
      </c>
      <c r="O8" s="43" t="s">
        <v>112</v>
      </c>
      <c r="P8" s="43" t="s">
        <v>113</v>
      </c>
      <c r="Q8" s="44"/>
      <c r="R8" s="44"/>
    </row>
    <row r="9" spans="1:19" ht="20.25" customHeight="1" x14ac:dyDescent="0.25">
      <c r="A9" s="11">
        <f t="shared" si="4"/>
        <v>8</v>
      </c>
      <c r="B9" s="12" t="s">
        <v>114</v>
      </c>
      <c r="C9" s="15">
        <v>2</v>
      </c>
      <c r="D9" s="15"/>
      <c r="E9" s="15">
        <v>1</v>
      </c>
      <c r="F9" s="15"/>
      <c r="G9" s="41" t="s">
        <v>266</v>
      </c>
      <c r="H9" s="11">
        <v>9</v>
      </c>
      <c r="I9" s="11">
        <f t="shared" si="0"/>
        <v>4</v>
      </c>
      <c r="J9" s="53">
        <f t="shared" si="1"/>
        <v>0.22222222222222221</v>
      </c>
      <c r="K9" s="45" t="s">
        <v>272</v>
      </c>
      <c r="L9" s="11">
        <v>13</v>
      </c>
      <c r="M9" s="11">
        <f t="shared" si="2"/>
        <v>1</v>
      </c>
      <c r="N9" s="53">
        <f t="shared" si="3"/>
        <v>3.8461538461538464E-2</v>
      </c>
      <c r="O9" s="43" t="s">
        <v>115</v>
      </c>
      <c r="P9" s="43" t="s">
        <v>116</v>
      </c>
      <c r="Q9" s="43" t="s">
        <v>117</v>
      </c>
      <c r="R9" s="41"/>
    </row>
    <row r="10" spans="1:19" x14ac:dyDescent="0.25">
      <c r="B10" s="21" t="s">
        <v>293</v>
      </c>
      <c r="J10" s="35">
        <f>SUM(J2:J9)</f>
        <v>1.4499999999999997</v>
      </c>
      <c r="N10" s="35">
        <f>SUM(N2:N9)</f>
        <v>0.46794871794871795</v>
      </c>
      <c r="S10" s="35">
        <f>J10+N10</f>
        <v>1.9179487179487178</v>
      </c>
    </row>
    <row r="13" spans="1:19" x14ac:dyDescent="0.25">
      <c r="B13" s="13" t="s">
        <v>281</v>
      </c>
      <c r="C13" t="s">
        <v>290</v>
      </c>
      <c r="J13" t="s">
        <v>293</v>
      </c>
      <c r="N13" t="s">
        <v>293</v>
      </c>
      <c r="O13" t="s">
        <v>293</v>
      </c>
      <c r="S13" t="s">
        <v>293</v>
      </c>
    </row>
    <row r="14" spans="1:19" x14ac:dyDescent="0.25">
      <c r="B14" t="s">
        <v>286</v>
      </c>
      <c r="C14">
        <v>9</v>
      </c>
      <c r="J14" s="35">
        <f>J5+J7+J9</f>
        <v>0.66666666666666663</v>
      </c>
      <c r="K14" s="35"/>
      <c r="L14" s="35"/>
      <c r="M14" s="35"/>
      <c r="N14" s="35">
        <v>0</v>
      </c>
      <c r="O14" s="35">
        <f>J14+N14</f>
        <v>0.66666666666666663</v>
      </c>
      <c r="P14" s="35"/>
      <c r="Q14" s="35"/>
      <c r="R14" s="35"/>
      <c r="S14" s="35">
        <f>J14+N14</f>
        <v>0.66666666666666663</v>
      </c>
    </row>
    <row r="15" spans="1:19" x14ac:dyDescent="0.25">
      <c r="B15" t="s">
        <v>287</v>
      </c>
      <c r="C15">
        <v>10</v>
      </c>
      <c r="J15" s="35">
        <f>J6</f>
        <v>0.2</v>
      </c>
      <c r="K15" s="35"/>
      <c r="L15" s="35"/>
      <c r="M15" s="35"/>
      <c r="N15" s="35">
        <v>0</v>
      </c>
      <c r="O15" s="35">
        <f t="shared" ref="O15:O19" si="5">J15+N15</f>
        <v>0.2</v>
      </c>
      <c r="P15" s="35"/>
      <c r="Q15" s="35"/>
      <c r="R15" s="35"/>
      <c r="S15" s="35">
        <f t="shared" ref="S15:S19" si="6">J15+N15</f>
        <v>0.2</v>
      </c>
    </row>
    <row r="16" spans="1:19" x14ac:dyDescent="0.25">
      <c r="B16" t="s">
        <v>288</v>
      </c>
      <c r="C16">
        <v>12</v>
      </c>
      <c r="J16" s="35">
        <f>J2+J3+J4+J8</f>
        <v>0.58333333333333326</v>
      </c>
      <c r="K16" s="35"/>
      <c r="L16" s="35"/>
      <c r="M16" s="35"/>
      <c r="N16" s="35">
        <f>N2+N3</f>
        <v>8.3333333333333329E-2</v>
      </c>
      <c r="O16" s="35">
        <f t="shared" si="5"/>
        <v>0.66666666666666663</v>
      </c>
      <c r="P16" s="35"/>
      <c r="Q16" s="35"/>
      <c r="R16" s="35"/>
      <c r="S16" s="35">
        <f t="shared" si="6"/>
        <v>0.66666666666666663</v>
      </c>
    </row>
    <row r="17" spans="2:19" x14ac:dyDescent="0.25">
      <c r="B17" t="s">
        <v>289</v>
      </c>
      <c r="C17">
        <v>13</v>
      </c>
      <c r="J17" s="35">
        <v>0</v>
      </c>
      <c r="K17" s="35"/>
      <c r="L17" s="35"/>
      <c r="M17" s="35"/>
      <c r="N17" s="35">
        <f>N4+N5+N6+N7+N8+N9</f>
        <v>0.38461538461538469</v>
      </c>
      <c r="O17" s="35">
        <f t="shared" si="5"/>
        <v>0.38461538461538469</v>
      </c>
      <c r="P17" s="35"/>
      <c r="Q17" s="35"/>
      <c r="R17" s="35"/>
      <c r="S17" s="35">
        <f t="shared" si="6"/>
        <v>0.38461538461538469</v>
      </c>
    </row>
    <row r="18" spans="2:19" x14ac:dyDescent="0.25">
      <c r="B18" t="s">
        <v>294</v>
      </c>
      <c r="C18">
        <v>12</v>
      </c>
      <c r="J18" s="35">
        <v>0</v>
      </c>
      <c r="K18" s="35"/>
      <c r="L18" s="35"/>
      <c r="M18" s="35"/>
      <c r="N18" s="35">
        <v>0</v>
      </c>
      <c r="O18" s="35">
        <f t="shared" si="5"/>
        <v>0</v>
      </c>
      <c r="P18" s="35"/>
      <c r="Q18" s="35"/>
      <c r="R18" s="35"/>
      <c r="S18" s="35">
        <f t="shared" si="6"/>
        <v>0</v>
      </c>
    </row>
    <row r="19" spans="2:19" x14ac:dyDescent="0.25">
      <c r="B19" t="s">
        <v>293</v>
      </c>
      <c r="J19" s="35">
        <f>SUM(J14:J18)</f>
        <v>1.45</v>
      </c>
      <c r="K19" s="35"/>
      <c r="L19" s="35"/>
      <c r="M19" s="35"/>
      <c r="N19" s="35">
        <f>SUM(N14:N18)</f>
        <v>0.46794871794871801</v>
      </c>
      <c r="O19" s="35">
        <f t="shared" si="5"/>
        <v>1.917948717948718</v>
      </c>
      <c r="P19" s="35"/>
      <c r="Q19" s="35"/>
      <c r="R19" s="35"/>
      <c r="S19" s="35">
        <f t="shared" si="6"/>
        <v>1.917948717948718</v>
      </c>
    </row>
  </sheetData>
  <protectedRanges>
    <protectedRange sqref="K2:K9 O2:R9 A2:G9" name="Editabil_1"/>
  </protectedRange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2D14-B1BD-49B5-A3B4-CE5824BF849B}">
  <dimension ref="A1:S20"/>
  <sheetViews>
    <sheetView topLeftCell="C1" workbookViewId="0">
      <selection activeCell="B14" sqref="B14"/>
    </sheetView>
  </sheetViews>
  <sheetFormatPr defaultRowHeight="15" x14ac:dyDescent="0.25"/>
  <cols>
    <col min="2" max="2" width="53.28515625" customWidth="1"/>
    <col min="3" max="3" width="8.85546875" customWidth="1"/>
    <col min="4" max="4" width="8" customWidth="1"/>
    <col min="5" max="5" width="6.7109375" customWidth="1"/>
    <col min="6" max="6" width="6.85546875" customWidth="1"/>
    <col min="7" max="7" width="23.7109375" customWidth="1"/>
    <col min="8" max="8" width="7" customWidth="1"/>
    <col min="10" max="10" width="9.7109375" customWidth="1"/>
    <col min="11" max="11" width="22.140625" customWidth="1"/>
    <col min="12" max="12" width="8.42578125" customWidth="1"/>
    <col min="14" max="14" width="9.5703125" customWidth="1"/>
    <col min="15" max="15" width="33.140625" hidden="1" customWidth="1"/>
    <col min="16" max="16" width="19.42578125" hidden="1" customWidth="1"/>
    <col min="17" max="17" width="9.140625" hidden="1" customWidth="1"/>
    <col min="18" max="18" width="26.42578125" hidden="1" customWidth="1"/>
    <col min="19" max="19" width="19.28515625" customWidth="1"/>
  </cols>
  <sheetData>
    <row r="1" spans="1:19" ht="30" x14ac:dyDescent="0.25">
      <c r="A1" s="3"/>
      <c r="B1" s="3" t="s">
        <v>302</v>
      </c>
      <c r="C1" s="11" t="s">
        <v>14</v>
      </c>
      <c r="D1" s="11" t="s">
        <v>18</v>
      </c>
      <c r="E1" s="11" t="s">
        <v>28</v>
      </c>
      <c r="F1" s="11" t="s">
        <v>29</v>
      </c>
      <c r="G1" s="22" t="s">
        <v>215</v>
      </c>
      <c r="H1" s="13" t="s">
        <v>290</v>
      </c>
      <c r="I1" s="22" t="s">
        <v>282</v>
      </c>
      <c r="J1" s="22" t="s">
        <v>284</v>
      </c>
      <c r="K1" s="22" t="s">
        <v>198</v>
      </c>
      <c r="L1" s="64" t="s">
        <v>290</v>
      </c>
      <c r="M1" s="22" t="s">
        <v>282</v>
      </c>
      <c r="N1" s="22" t="s">
        <v>306</v>
      </c>
      <c r="O1" s="3" t="s">
        <v>299</v>
      </c>
      <c r="P1" s="3"/>
      <c r="Q1" s="3"/>
      <c r="R1" s="3"/>
    </row>
    <row r="2" spans="1:19" ht="15.75" x14ac:dyDescent="0.25">
      <c r="A2" s="4">
        <v>1</v>
      </c>
      <c r="B2" s="12" t="s">
        <v>118</v>
      </c>
      <c r="C2" s="15">
        <v>2</v>
      </c>
      <c r="D2" s="15">
        <v>1</v>
      </c>
      <c r="E2" s="15"/>
      <c r="F2" s="15"/>
      <c r="G2" s="44" t="s">
        <v>235</v>
      </c>
      <c r="H2" s="11">
        <v>12</v>
      </c>
      <c r="I2" s="11">
        <v>4</v>
      </c>
      <c r="J2" s="27">
        <f>I2/H2/2</f>
        <v>0.16666666666666666</v>
      </c>
      <c r="K2" s="44" t="s">
        <v>243</v>
      </c>
      <c r="L2" s="11">
        <v>12</v>
      </c>
      <c r="M2" s="11">
        <f>D2+E2+F2</f>
        <v>1</v>
      </c>
      <c r="N2" s="27">
        <f>M2/L2/2</f>
        <v>4.1666666666666664E-2</v>
      </c>
      <c r="O2" s="42" t="s">
        <v>119</v>
      </c>
      <c r="P2" s="3" t="s">
        <v>120</v>
      </c>
      <c r="Q2" s="44"/>
      <c r="R2" s="44"/>
    </row>
    <row r="3" spans="1:19" x14ac:dyDescent="0.25">
      <c r="A3" s="11">
        <f>A2+1</f>
        <v>2</v>
      </c>
      <c r="B3" s="12" t="s">
        <v>121</v>
      </c>
      <c r="C3" s="15">
        <v>2</v>
      </c>
      <c r="D3" s="15"/>
      <c r="E3" s="15">
        <v>2</v>
      </c>
      <c r="F3" s="15"/>
      <c r="G3" s="44" t="s">
        <v>237</v>
      </c>
      <c r="H3" s="11">
        <v>10</v>
      </c>
      <c r="I3" s="11">
        <v>4</v>
      </c>
      <c r="J3" s="27">
        <f t="shared" ref="J3:J10" si="0">I3/H3/2</f>
        <v>0.2</v>
      </c>
      <c r="K3" s="45" t="s">
        <v>242</v>
      </c>
      <c r="L3" s="11">
        <v>13</v>
      </c>
      <c r="M3" s="11">
        <f t="shared" ref="M3:M10" si="1">D3+E3+F3</f>
        <v>2</v>
      </c>
      <c r="N3" s="27">
        <f t="shared" ref="N3:N10" si="2">M3/L3/2</f>
        <v>7.6923076923076927E-2</v>
      </c>
      <c r="O3" s="3" t="s">
        <v>122</v>
      </c>
      <c r="P3" s="3" t="s">
        <v>27</v>
      </c>
      <c r="Q3" s="44" t="s">
        <v>123</v>
      </c>
      <c r="R3" s="44" t="s">
        <v>124</v>
      </c>
    </row>
    <row r="4" spans="1:19" ht="15.75" x14ac:dyDescent="0.25">
      <c r="A4" s="11">
        <f t="shared" ref="A4:A10" si="3">A3+1</f>
        <v>3</v>
      </c>
      <c r="B4" s="12" t="s">
        <v>125</v>
      </c>
      <c r="C4" s="15">
        <v>2</v>
      </c>
      <c r="D4" s="15"/>
      <c r="E4" s="15">
        <v>1</v>
      </c>
      <c r="F4" s="15">
        <v>1</v>
      </c>
      <c r="G4" s="44" t="s">
        <v>233</v>
      </c>
      <c r="H4" s="11">
        <v>12</v>
      </c>
      <c r="I4" s="11">
        <v>4</v>
      </c>
      <c r="J4" s="27">
        <f t="shared" si="0"/>
        <v>0.16666666666666666</v>
      </c>
      <c r="K4" s="3" t="s">
        <v>241</v>
      </c>
      <c r="L4" s="11">
        <v>12</v>
      </c>
      <c r="M4" s="11">
        <f t="shared" si="1"/>
        <v>2</v>
      </c>
      <c r="N4" s="27">
        <f t="shared" si="2"/>
        <v>8.3333333333333329E-2</v>
      </c>
      <c r="O4" s="42" t="s">
        <v>126</v>
      </c>
      <c r="P4" s="3"/>
      <c r="Q4" s="44"/>
      <c r="R4" s="44"/>
    </row>
    <row r="5" spans="1:19" ht="15.75" x14ac:dyDescent="0.25">
      <c r="A5" s="11">
        <f t="shared" si="3"/>
        <v>4</v>
      </c>
      <c r="B5" s="12" t="s">
        <v>127</v>
      </c>
      <c r="C5" s="15">
        <v>2</v>
      </c>
      <c r="D5" s="15">
        <v>1</v>
      </c>
      <c r="E5" s="15"/>
      <c r="F5" s="15"/>
      <c r="G5" s="44" t="s">
        <v>200</v>
      </c>
      <c r="H5" s="11">
        <v>9</v>
      </c>
      <c r="I5" s="11">
        <v>4</v>
      </c>
      <c r="J5" s="27">
        <f t="shared" si="0"/>
        <v>0.22222222222222221</v>
      </c>
      <c r="K5" s="44" t="s">
        <v>226</v>
      </c>
      <c r="L5" s="11">
        <v>13</v>
      </c>
      <c r="M5" s="11">
        <f t="shared" si="1"/>
        <v>1</v>
      </c>
      <c r="N5" s="27">
        <f t="shared" si="2"/>
        <v>3.8461538461538464E-2</v>
      </c>
      <c r="O5" s="42" t="s">
        <v>128</v>
      </c>
      <c r="P5" s="3" t="s">
        <v>129</v>
      </c>
      <c r="Q5" s="44"/>
      <c r="R5" s="44"/>
    </row>
    <row r="6" spans="1:19" ht="15.75" x14ac:dyDescent="0.25">
      <c r="A6" s="11">
        <f t="shared" si="3"/>
        <v>5</v>
      </c>
      <c r="B6" s="12" t="s">
        <v>130</v>
      </c>
      <c r="C6" s="15">
        <v>2</v>
      </c>
      <c r="D6" s="15">
        <v>1</v>
      </c>
      <c r="E6" s="15"/>
      <c r="F6" s="15"/>
      <c r="G6" s="44" t="s">
        <v>236</v>
      </c>
      <c r="H6" s="11">
        <v>10</v>
      </c>
      <c r="I6" s="11">
        <v>4</v>
      </c>
      <c r="J6" s="27">
        <f t="shared" si="0"/>
        <v>0.2</v>
      </c>
      <c r="K6" s="3" t="s">
        <v>231</v>
      </c>
      <c r="L6" s="11">
        <v>13</v>
      </c>
      <c r="M6" s="11">
        <f t="shared" si="1"/>
        <v>1</v>
      </c>
      <c r="N6" s="27">
        <f t="shared" si="2"/>
        <v>3.8461538461538464E-2</v>
      </c>
      <c r="O6" s="42" t="s">
        <v>131</v>
      </c>
      <c r="P6" s="3"/>
      <c r="Q6" s="44"/>
      <c r="R6" s="44"/>
    </row>
    <row r="7" spans="1:19" ht="15.75" x14ac:dyDescent="0.25">
      <c r="A7" s="11">
        <f t="shared" si="3"/>
        <v>6</v>
      </c>
      <c r="B7" s="12" t="s">
        <v>132</v>
      </c>
      <c r="C7" s="15">
        <v>2</v>
      </c>
      <c r="D7" s="15"/>
      <c r="E7" s="15">
        <v>1</v>
      </c>
      <c r="F7" s="15"/>
      <c r="G7" s="44" t="s">
        <v>234</v>
      </c>
      <c r="H7" s="11">
        <v>9</v>
      </c>
      <c r="I7" s="11">
        <v>4</v>
      </c>
      <c r="J7" s="27">
        <f t="shared" si="0"/>
        <v>0.22222222222222221</v>
      </c>
      <c r="K7" s="44" t="s">
        <v>240</v>
      </c>
      <c r="L7" s="11">
        <v>13</v>
      </c>
      <c r="M7" s="11">
        <f t="shared" si="1"/>
        <v>1</v>
      </c>
      <c r="N7" s="27">
        <f t="shared" si="2"/>
        <v>3.8461538461538464E-2</v>
      </c>
      <c r="O7" s="42" t="s">
        <v>133</v>
      </c>
      <c r="P7" s="3" t="s">
        <v>134</v>
      </c>
      <c r="Q7" s="44"/>
      <c r="R7" s="44"/>
    </row>
    <row r="8" spans="1:19" ht="15.75" x14ac:dyDescent="0.25">
      <c r="A8" s="11">
        <f t="shared" si="3"/>
        <v>7</v>
      </c>
      <c r="B8" s="48" t="s">
        <v>135</v>
      </c>
      <c r="C8" s="49">
        <v>1</v>
      </c>
      <c r="D8" s="49">
        <v>1</v>
      </c>
      <c r="E8" s="49"/>
      <c r="F8" s="49"/>
      <c r="G8" s="63" t="s">
        <v>238</v>
      </c>
      <c r="H8" s="33">
        <v>12</v>
      </c>
      <c r="I8" s="33">
        <v>2</v>
      </c>
      <c r="J8" s="27">
        <f t="shared" si="0"/>
        <v>8.3333333333333329E-2</v>
      </c>
      <c r="K8" s="62" t="s">
        <v>177</v>
      </c>
      <c r="L8" s="34">
        <v>13</v>
      </c>
      <c r="M8" s="11">
        <f t="shared" si="1"/>
        <v>1</v>
      </c>
      <c r="N8" s="27">
        <f t="shared" si="2"/>
        <v>3.8461538461538464E-2</v>
      </c>
      <c r="O8" s="47" t="s">
        <v>136</v>
      </c>
      <c r="P8" s="46" t="s">
        <v>137</v>
      </c>
      <c r="Q8" s="61"/>
      <c r="R8" s="61"/>
    </row>
    <row r="9" spans="1:19" ht="15.75" x14ac:dyDescent="0.25">
      <c r="A9" s="11">
        <f t="shared" si="3"/>
        <v>8</v>
      </c>
      <c r="B9" s="12" t="s">
        <v>138</v>
      </c>
      <c r="C9" s="15">
        <v>2</v>
      </c>
      <c r="D9" s="15">
        <v>1</v>
      </c>
      <c r="E9" s="15"/>
      <c r="F9" s="15"/>
      <c r="G9" s="44" t="s">
        <v>232</v>
      </c>
      <c r="H9" s="11">
        <v>10</v>
      </c>
      <c r="I9" s="11">
        <v>4</v>
      </c>
      <c r="J9" s="27">
        <f t="shared" si="0"/>
        <v>0.2</v>
      </c>
      <c r="K9" s="3" t="s">
        <v>239</v>
      </c>
      <c r="L9" s="11">
        <v>13</v>
      </c>
      <c r="M9" s="11">
        <f t="shared" si="1"/>
        <v>1</v>
      </c>
      <c r="N9" s="27">
        <f t="shared" si="2"/>
        <v>3.8461538461538464E-2</v>
      </c>
      <c r="O9" s="42" t="s">
        <v>139</v>
      </c>
      <c r="P9" s="3"/>
      <c r="Q9" s="44"/>
      <c r="R9" s="44"/>
    </row>
    <row r="10" spans="1:19" x14ac:dyDescent="0.25">
      <c r="A10" s="11">
        <f t="shared" si="3"/>
        <v>9</v>
      </c>
      <c r="B10" s="12" t="s">
        <v>140</v>
      </c>
      <c r="C10" s="15">
        <v>1</v>
      </c>
      <c r="D10" s="15">
        <v>1</v>
      </c>
      <c r="E10" s="15"/>
      <c r="F10" s="15"/>
      <c r="G10" s="44" t="s">
        <v>190</v>
      </c>
      <c r="H10" s="11">
        <v>12</v>
      </c>
      <c r="I10" s="11">
        <v>2</v>
      </c>
      <c r="J10" s="27">
        <f t="shared" si="0"/>
        <v>8.3333333333333329E-2</v>
      </c>
      <c r="K10" s="44" t="s">
        <v>191</v>
      </c>
      <c r="L10" s="11">
        <v>12</v>
      </c>
      <c r="M10" s="11">
        <f t="shared" si="1"/>
        <v>1</v>
      </c>
      <c r="N10" s="27">
        <f t="shared" si="2"/>
        <v>4.1666666666666664E-2</v>
      </c>
      <c r="O10" s="3" t="s">
        <v>190</v>
      </c>
      <c r="P10" s="3" t="s">
        <v>191</v>
      </c>
      <c r="Q10" s="44"/>
      <c r="R10" s="44"/>
    </row>
    <row r="11" spans="1:19" x14ac:dyDescent="0.25">
      <c r="B11" s="21" t="s">
        <v>293</v>
      </c>
      <c r="J11" s="35">
        <f>SUM(J2:J10)</f>
        <v>1.5444444444444441</v>
      </c>
      <c r="N11" s="35">
        <f>SUM(N2:N10)</f>
        <v>0.43589743589743585</v>
      </c>
      <c r="S11" s="35">
        <f>J11+N11</f>
        <v>1.98034188034188</v>
      </c>
    </row>
    <row r="14" spans="1:19" x14ac:dyDescent="0.25">
      <c r="B14" s="13" t="s">
        <v>281</v>
      </c>
      <c r="C14" t="s">
        <v>290</v>
      </c>
      <c r="J14" t="s">
        <v>293</v>
      </c>
      <c r="N14" t="s">
        <v>293</v>
      </c>
      <c r="O14" t="s">
        <v>293</v>
      </c>
      <c r="S14" t="s">
        <v>293</v>
      </c>
    </row>
    <row r="15" spans="1:19" x14ac:dyDescent="0.25">
      <c r="B15" t="s">
        <v>286</v>
      </c>
      <c r="C15">
        <v>9</v>
      </c>
      <c r="J15" s="35">
        <f>J5+J7</f>
        <v>0.44444444444444442</v>
      </c>
      <c r="K15" s="35"/>
      <c r="L15" s="35"/>
      <c r="M15" s="35"/>
      <c r="N15" s="35">
        <v>0</v>
      </c>
      <c r="O15" s="35">
        <f>J15+N15</f>
        <v>0.44444444444444442</v>
      </c>
      <c r="P15" s="35"/>
      <c r="Q15" s="35"/>
      <c r="R15" s="35"/>
      <c r="S15" s="35">
        <f>J15+N15</f>
        <v>0.44444444444444442</v>
      </c>
    </row>
    <row r="16" spans="1:19" x14ac:dyDescent="0.25">
      <c r="B16" t="s">
        <v>287</v>
      </c>
      <c r="C16">
        <v>10</v>
      </c>
      <c r="J16" s="35">
        <f>J3+J6+J9</f>
        <v>0.60000000000000009</v>
      </c>
      <c r="K16" s="35"/>
      <c r="L16" s="35"/>
      <c r="M16" s="35"/>
      <c r="N16" s="35">
        <v>0</v>
      </c>
      <c r="O16" s="35">
        <f t="shared" ref="O16:O20" si="4">J16+N16</f>
        <v>0.60000000000000009</v>
      </c>
      <c r="P16" s="35"/>
      <c r="Q16" s="35"/>
      <c r="R16" s="35"/>
      <c r="S16" s="35">
        <f t="shared" ref="S16:S20" si="5">J16+N16</f>
        <v>0.60000000000000009</v>
      </c>
    </row>
    <row r="17" spans="2:19" x14ac:dyDescent="0.25">
      <c r="B17" t="s">
        <v>288</v>
      </c>
      <c r="C17">
        <v>12</v>
      </c>
      <c r="J17" s="35">
        <f>J2+J4+J8+J10</f>
        <v>0.49999999999999994</v>
      </c>
      <c r="K17" s="35"/>
      <c r="L17" s="35"/>
      <c r="M17" s="35"/>
      <c r="N17" s="35">
        <f>N2+N4+N10</f>
        <v>0.16666666666666666</v>
      </c>
      <c r="O17" s="35">
        <f t="shared" si="4"/>
        <v>0.66666666666666663</v>
      </c>
      <c r="P17" s="35"/>
      <c r="Q17" s="35"/>
      <c r="R17" s="35"/>
      <c r="S17" s="35">
        <f t="shared" si="5"/>
        <v>0.66666666666666663</v>
      </c>
    </row>
    <row r="18" spans="2:19" x14ac:dyDescent="0.25">
      <c r="B18" t="s">
        <v>289</v>
      </c>
      <c r="C18">
        <v>13</v>
      </c>
      <c r="J18" s="35">
        <v>0</v>
      </c>
      <c r="K18" s="35"/>
      <c r="L18" s="35"/>
      <c r="M18" s="35"/>
      <c r="N18" s="35">
        <f>N3+N5+N6+N7+N8+N9</f>
        <v>0.26923076923076927</v>
      </c>
      <c r="O18" s="35">
        <f t="shared" si="4"/>
        <v>0.26923076923076927</v>
      </c>
      <c r="P18" s="35"/>
      <c r="Q18" s="35"/>
      <c r="R18" s="35"/>
      <c r="S18" s="35">
        <f t="shared" si="5"/>
        <v>0.26923076923076927</v>
      </c>
    </row>
    <row r="19" spans="2:19" x14ac:dyDescent="0.25">
      <c r="B19" t="s">
        <v>294</v>
      </c>
      <c r="C19">
        <v>12</v>
      </c>
      <c r="J19" s="35">
        <v>0</v>
      </c>
      <c r="K19" s="35"/>
      <c r="L19" s="35"/>
      <c r="M19" s="35"/>
      <c r="N19" s="35">
        <v>0</v>
      </c>
      <c r="O19" s="35">
        <f t="shared" si="4"/>
        <v>0</v>
      </c>
      <c r="P19" s="35"/>
      <c r="Q19" s="35"/>
      <c r="R19" s="35"/>
      <c r="S19" s="35">
        <f t="shared" si="5"/>
        <v>0</v>
      </c>
    </row>
    <row r="20" spans="2:19" x14ac:dyDescent="0.25">
      <c r="B20" t="s">
        <v>293</v>
      </c>
      <c r="J20" s="35">
        <f>SUM(J15:J19)</f>
        <v>1.5444444444444445</v>
      </c>
      <c r="K20" s="35"/>
      <c r="L20" s="35"/>
      <c r="M20" s="35"/>
      <c r="N20" s="35">
        <f>SUM(N15:N19)</f>
        <v>0.4358974358974359</v>
      </c>
      <c r="O20" s="35">
        <f t="shared" si="4"/>
        <v>1.9803418803418804</v>
      </c>
      <c r="P20" s="35"/>
      <c r="Q20" s="35"/>
      <c r="R20" s="35"/>
      <c r="S20" s="35">
        <f t="shared" si="5"/>
        <v>1.9803418803418804</v>
      </c>
    </row>
  </sheetData>
  <protectedRanges>
    <protectedRange sqref="O2:R10 A2:G10" name="Editabil_1"/>
  </protectedRange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3975-7892-4EED-AA46-F2909C937080}">
  <dimension ref="A1:Q20"/>
  <sheetViews>
    <sheetView topLeftCell="B1" workbookViewId="0">
      <selection activeCell="M24" sqref="M24"/>
    </sheetView>
  </sheetViews>
  <sheetFormatPr defaultRowHeight="15" x14ac:dyDescent="0.25"/>
  <cols>
    <col min="2" max="2" width="40.85546875" customWidth="1"/>
    <col min="7" max="7" width="20.85546875" customWidth="1"/>
    <col min="8" max="8" width="8.42578125" customWidth="1"/>
    <col min="11" max="11" width="11.85546875" customWidth="1"/>
    <col min="16" max="16" width="28.7109375" hidden="1" customWidth="1"/>
    <col min="17" max="17" width="18" hidden="1" customWidth="1"/>
    <col min="19" max="19" width="9.42578125" customWidth="1"/>
  </cols>
  <sheetData>
    <row r="1" spans="1:17" ht="39.75" customHeight="1" x14ac:dyDescent="0.25">
      <c r="A1" s="3"/>
      <c r="B1" s="3" t="s">
        <v>302</v>
      </c>
      <c r="C1" s="4" t="s">
        <v>14</v>
      </c>
      <c r="D1" s="4" t="s">
        <v>18</v>
      </c>
      <c r="E1" s="4" t="s">
        <v>28</v>
      </c>
      <c r="F1" s="4" t="s">
        <v>29</v>
      </c>
      <c r="G1" s="22" t="s">
        <v>215</v>
      </c>
      <c r="H1" s="22" t="s">
        <v>290</v>
      </c>
      <c r="I1" s="22" t="s">
        <v>282</v>
      </c>
      <c r="J1" s="22" t="s">
        <v>284</v>
      </c>
      <c r="K1" s="22" t="s">
        <v>198</v>
      </c>
      <c r="L1" s="22" t="s">
        <v>290</v>
      </c>
      <c r="M1" s="22" t="s">
        <v>282</v>
      </c>
      <c r="N1" s="22" t="s">
        <v>283</v>
      </c>
      <c r="O1" s="13"/>
      <c r="P1" s="13" t="s">
        <v>297</v>
      </c>
      <c r="Q1" s="13" t="s">
        <v>297</v>
      </c>
    </row>
    <row r="2" spans="1:17" x14ac:dyDescent="0.25">
      <c r="A2" s="4">
        <v>1</v>
      </c>
      <c r="B2" s="16" t="s">
        <v>141</v>
      </c>
      <c r="C2" s="5">
        <v>2</v>
      </c>
      <c r="D2" s="5"/>
      <c r="E2" s="5"/>
      <c r="F2" s="5">
        <v>2</v>
      </c>
      <c r="G2" s="3" t="s">
        <v>273</v>
      </c>
      <c r="H2" s="3">
        <v>9</v>
      </c>
      <c r="I2" s="3">
        <f>C2*2</f>
        <v>4</v>
      </c>
      <c r="J2" s="53">
        <f>I2/H2/2</f>
        <v>0.22222222222222221</v>
      </c>
      <c r="K2" s="3" t="s">
        <v>298</v>
      </c>
      <c r="L2" s="3">
        <v>13</v>
      </c>
      <c r="M2" s="3">
        <f>D2+E2+F2</f>
        <v>2</v>
      </c>
      <c r="N2" s="53">
        <f>M2/L2/2</f>
        <v>7.6923076923076927E-2</v>
      </c>
      <c r="P2" t="s">
        <v>142</v>
      </c>
      <c r="Q2" t="s">
        <v>143</v>
      </c>
    </row>
    <row r="3" spans="1:17" ht="32.25" customHeight="1" x14ac:dyDescent="0.25">
      <c r="A3" s="11">
        <f>A2+1</f>
        <v>2</v>
      </c>
      <c r="B3" s="16" t="s">
        <v>144</v>
      </c>
      <c r="C3" s="5">
        <v>2</v>
      </c>
      <c r="D3" s="5"/>
      <c r="E3" s="5">
        <v>1</v>
      </c>
      <c r="F3" s="5"/>
      <c r="G3" s="3" t="s">
        <v>275</v>
      </c>
      <c r="H3" s="3">
        <v>12</v>
      </c>
      <c r="I3" s="3">
        <f t="shared" ref="I3:I10" si="0">C3*2</f>
        <v>4</v>
      </c>
      <c r="J3" s="53">
        <f t="shared" ref="J3:J10" si="1">I3/H3/2</f>
        <v>0.16666666666666666</v>
      </c>
      <c r="K3" s="3" t="s">
        <v>275</v>
      </c>
      <c r="L3" s="3">
        <v>12</v>
      </c>
      <c r="M3" s="3">
        <f t="shared" ref="M3:M10" si="2">D3+E3+F3</f>
        <v>1</v>
      </c>
      <c r="N3" s="53">
        <f t="shared" ref="N3:N10" si="3">M3/L3/2</f>
        <v>4.1666666666666664E-2</v>
      </c>
      <c r="P3" t="s">
        <v>145</v>
      </c>
    </row>
    <row r="4" spans="1:17" ht="23.25" customHeight="1" x14ac:dyDescent="0.25">
      <c r="A4" s="11">
        <f t="shared" ref="A4:A10" si="4">A3+1</f>
        <v>3</v>
      </c>
      <c r="B4" s="16" t="s">
        <v>146</v>
      </c>
      <c r="C4" s="5">
        <v>2</v>
      </c>
      <c r="D4" s="5"/>
      <c r="E4" s="5">
        <v>2</v>
      </c>
      <c r="F4" s="5"/>
      <c r="G4" s="3" t="s">
        <v>276</v>
      </c>
      <c r="H4" s="3">
        <v>10</v>
      </c>
      <c r="I4" s="3">
        <f t="shared" si="0"/>
        <v>4</v>
      </c>
      <c r="J4" s="53">
        <f t="shared" si="1"/>
        <v>0.2</v>
      </c>
      <c r="K4" s="3" t="s">
        <v>279</v>
      </c>
      <c r="L4" s="3">
        <v>13</v>
      </c>
      <c r="M4" s="3">
        <f t="shared" si="2"/>
        <v>2</v>
      </c>
      <c r="N4" s="53">
        <f t="shared" si="3"/>
        <v>7.6923076923076927E-2</v>
      </c>
      <c r="P4" t="s">
        <v>147</v>
      </c>
      <c r="Q4" t="s">
        <v>148</v>
      </c>
    </row>
    <row r="5" spans="1:17" ht="20.25" customHeight="1" x14ac:dyDescent="0.25">
      <c r="A5" s="11">
        <f t="shared" si="4"/>
        <v>4</v>
      </c>
      <c r="B5" s="16" t="s">
        <v>149</v>
      </c>
      <c r="C5" s="5">
        <v>1</v>
      </c>
      <c r="D5" s="5">
        <v>1</v>
      </c>
      <c r="E5" s="5"/>
      <c r="F5" s="5"/>
      <c r="G5" s="3" t="s">
        <v>277</v>
      </c>
      <c r="H5" s="3">
        <v>12</v>
      </c>
      <c r="I5" s="3">
        <f t="shared" si="0"/>
        <v>2</v>
      </c>
      <c r="J5" s="53">
        <f t="shared" si="1"/>
        <v>8.3333333333333329E-2</v>
      </c>
      <c r="K5" s="3" t="s">
        <v>296</v>
      </c>
      <c r="L5" s="3">
        <v>13</v>
      </c>
      <c r="M5" s="3">
        <f t="shared" si="2"/>
        <v>1</v>
      </c>
      <c r="N5" s="53">
        <f t="shared" si="3"/>
        <v>3.8461538461538464E-2</v>
      </c>
      <c r="P5" t="s">
        <v>150</v>
      </c>
      <c r="Q5" t="s">
        <v>151</v>
      </c>
    </row>
    <row r="6" spans="1:17" ht="28.5" customHeight="1" x14ac:dyDescent="0.25">
      <c r="A6" s="11">
        <f t="shared" si="4"/>
        <v>5</v>
      </c>
      <c r="B6" s="16" t="s">
        <v>152</v>
      </c>
      <c r="C6" s="5">
        <v>2</v>
      </c>
      <c r="D6" s="5">
        <v>1</v>
      </c>
      <c r="E6" s="5"/>
      <c r="F6" s="5"/>
      <c r="G6" s="3" t="s">
        <v>277</v>
      </c>
      <c r="H6" s="3">
        <v>9</v>
      </c>
      <c r="I6" s="3">
        <f t="shared" si="0"/>
        <v>4</v>
      </c>
      <c r="J6" s="53">
        <f t="shared" si="1"/>
        <v>0.22222222222222221</v>
      </c>
      <c r="K6" s="3" t="s">
        <v>279</v>
      </c>
      <c r="L6" s="3">
        <v>13</v>
      </c>
      <c r="M6" s="3">
        <f t="shared" si="2"/>
        <v>1</v>
      </c>
      <c r="N6" s="53">
        <f t="shared" si="3"/>
        <v>3.8461538461538464E-2</v>
      </c>
      <c r="P6" t="s">
        <v>150</v>
      </c>
      <c r="Q6" t="s">
        <v>148</v>
      </c>
    </row>
    <row r="7" spans="1:17" ht="30.75" customHeight="1" x14ac:dyDescent="0.25">
      <c r="A7" s="11">
        <f t="shared" si="4"/>
        <v>6</v>
      </c>
      <c r="B7" s="16" t="s">
        <v>153</v>
      </c>
      <c r="C7" s="5">
        <v>2</v>
      </c>
      <c r="D7" s="5"/>
      <c r="E7" s="5">
        <v>1</v>
      </c>
      <c r="F7" s="5"/>
      <c r="G7" s="3" t="s">
        <v>278</v>
      </c>
      <c r="H7" s="51">
        <v>12</v>
      </c>
      <c r="I7" s="3">
        <f t="shared" si="0"/>
        <v>4</v>
      </c>
      <c r="J7" s="53">
        <f t="shared" si="1"/>
        <v>0.16666666666666666</v>
      </c>
      <c r="K7" s="3" t="s">
        <v>278</v>
      </c>
      <c r="L7" s="3">
        <v>13</v>
      </c>
      <c r="M7" s="3">
        <f t="shared" si="2"/>
        <v>1</v>
      </c>
      <c r="N7" s="53">
        <f t="shared" si="3"/>
        <v>3.8461538461538464E-2</v>
      </c>
      <c r="P7" t="s">
        <v>154</v>
      </c>
      <c r="Q7" t="s">
        <v>154</v>
      </c>
    </row>
    <row r="8" spans="1:17" x14ac:dyDescent="0.25">
      <c r="A8" s="11">
        <f t="shared" si="4"/>
        <v>7</v>
      </c>
      <c r="B8" s="16" t="s">
        <v>155</v>
      </c>
      <c r="C8" s="5">
        <v>1</v>
      </c>
      <c r="D8" s="5">
        <v>1</v>
      </c>
      <c r="E8" s="5"/>
      <c r="F8" s="5"/>
      <c r="G8" s="3" t="s">
        <v>214</v>
      </c>
      <c r="H8" s="51">
        <v>12</v>
      </c>
      <c r="I8" s="3">
        <f t="shared" si="0"/>
        <v>2</v>
      </c>
      <c r="J8" s="53">
        <f t="shared" si="1"/>
        <v>8.3333333333333329E-2</v>
      </c>
      <c r="K8" s="3" t="s">
        <v>214</v>
      </c>
      <c r="L8" s="3">
        <v>12</v>
      </c>
      <c r="M8" s="3">
        <f t="shared" si="2"/>
        <v>1</v>
      </c>
      <c r="N8" s="53">
        <f t="shared" si="3"/>
        <v>4.1666666666666664E-2</v>
      </c>
      <c r="P8" t="s">
        <v>156</v>
      </c>
    </row>
    <row r="9" spans="1:17" x14ac:dyDescent="0.25">
      <c r="A9" s="11">
        <f t="shared" si="4"/>
        <v>8</v>
      </c>
      <c r="B9" s="16" t="s">
        <v>157</v>
      </c>
      <c r="C9" s="5">
        <v>2</v>
      </c>
      <c r="D9" s="5">
        <v>1</v>
      </c>
      <c r="E9" s="20"/>
      <c r="F9" s="20"/>
      <c r="G9" s="3" t="s">
        <v>300</v>
      </c>
      <c r="H9" s="51">
        <v>12</v>
      </c>
      <c r="I9" s="3">
        <f t="shared" si="0"/>
        <v>4</v>
      </c>
      <c r="J9" s="53">
        <f t="shared" si="1"/>
        <v>0.16666666666666666</v>
      </c>
      <c r="K9" s="65" t="s">
        <v>291</v>
      </c>
      <c r="L9" s="3">
        <v>12</v>
      </c>
      <c r="M9" s="3">
        <f t="shared" si="2"/>
        <v>1</v>
      </c>
      <c r="N9" s="53">
        <f t="shared" si="3"/>
        <v>4.1666666666666664E-2</v>
      </c>
      <c r="P9" t="s">
        <v>158</v>
      </c>
      <c r="Q9" t="s">
        <v>159</v>
      </c>
    </row>
    <row r="10" spans="1:17" ht="28.5" customHeight="1" x14ac:dyDescent="0.25">
      <c r="A10" s="11">
        <f t="shared" si="4"/>
        <v>9</v>
      </c>
      <c r="B10" s="16" t="s">
        <v>160</v>
      </c>
      <c r="C10" s="5">
        <v>1</v>
      </c>
      <c r="D10" s="5"/>
      <c r="E10" s="5">
        <v>2</v>
      </c>
      <c r="F10" s="5"/>
      <c r="G10" s="3" t="s">
        <v>277</v>
      </c>
      <c r="H10" s="51">
        <v>9</v>
      </c>
      <c r="I10" s="3">
        <f t="shared" si="0"/>
        <v>2</v>
      </c>
      <c r="J10" s="53">
        <f t="shared" si="1"/>
        <v>0.1111111111111111</v>
      </c>
      <c r="K10" s="3" t="s">
        <v>275</v>
      </c>
      <c r="L10" s="3">
        <v>12</v>
      </c>
      <c r="M10" s="3">
        <f t="shared" si="2"/>
        <v>2</v>
      </c>
      <c r="N10" s="53">
        <f t="shared" si="3"/>
        <v>8.3333333333333329E-2</v>
      </c>
      <c r="P10" t="s">
        <v>150</v>
      </c>
      <c r="Q10" t="s">
        <v>145</v>
      </c>
    </row>
    <row r="11" spans="1:17" x14ac:dyDescent="0.25">
      <c r="B11" s="21" t="s">
        <v>293</v>
      </c>
      <c r="J11" s="35">
        <f>SUM(J2:J10)</f>
        <v>1.4222222222222223</v>
      </c>
      <c r="N11" s="35">
        <f>SUM(N2:N10)</f>
        <v>0.47756410256410259</v>
      </c>
    </row>
    <row r="14" spans="1:17" x14ac:dyDescent="0.25">
      <c r="B14" s="13" t="s">
        <v>281</v>
      </c>
      <c r="C14" t="s">
        <v>290</v>
      </c>
      <c r="J14" t="s">
        <v>293</v>
      </c>
      <c r="N14" t="s">
        <v>293</v>
      </c>
      <c r="O14" t="s">
        <v>293</v>
      </c>
    </row>
    <row r="15" spans="1:17" x14ac:dyDescent="0.25">
      <c r="B15" t="s">
        <v>286</v>
      </c>
      <c r="C15">
        <v>9</v>
      </c>
      <c r="J15" s="35">
        <f>J2+J6+J10</f>
        <v>0.55555555555555558</v>
      </c>
      <c r="K15" s="35"/>
      <c r="L15" s="35"/>
      <c r="M15" s="35"/>
      <c r="N15" s="35">
        <v>0</v>
      </c>
      <c r="O15" s="35">
        <f>J15+N15</f>
        <v>0.55555555555555558</v>
      </c>
    </row>
    <row r="16" spans="1:17" x14ac:dyDescent="0.25">
      <c r="B16" t="s">
        <v>287</v>
      </c>
      <c r="C16">
        <v>10</v>
      </c>
      <c r="J16" s="35">
        <f>J4</f>
        <v>0.2</v>
      </c>
      <c r="K16" s="35"/>
      <c r="L16" s="35"/>
      <c r="M16" s="35"/>
      <c r="N16" s="35">
        <v>0</v>
      </c>
      <c r="O16" s="35">
        <f t="shared" ref="O16:O20" si="5">J16+N16</f>
        <v>0.2</v>
      </c>
    </row>
    <row r="17" spans="2:15" x14ac:dyDescent="0.25">
      <c r="B17" t="s">
        <v>288</v>
      </c>
      <c r="C17">
        <v>12</v>
      </c>
      <c r="J17" s="35">
        <f>J3+J5+J7+J8+J9</f>
        <v>0.66666666666666663</v>
      </c>
      <c r="K17" s="35"/>
      <c r="L17" s="35"/>
      <c r="M17" s="35"/>
      <c r="N17" s="35">
        <f>N3+N8+N10</f>
        <v>0.16666666666666666</v>
      </c>
      <c r="O17" s="35">
        <f t="shared" si="5"/>
        <v>0.83333333333333326</v>
      </c>
    </row>
    <row r="18" spans="2:15" x14ac:dyDescent="0.25">
      <c r="B18" t="s">
        <v>289</v>
      </c>
      <c r="C18">
        <v>13</v>
      </c>
      <c r="J18" s="35">
        <v>0</v>
      </c>
      <c r="K18" s="35"/>
      <c r="L18" s="35"/>
      <c r="M18" s="35"/>
      <c r="N18" s="35">
        <f>N2+N4+N5+N6+N7</f>
        <v>0.26923076923076927</v>
      </c>
      <c r="O18" s="35">
        <f t="shared" si="5"/>
        <v>0.26923076923076927</v>
      </c>
    </row>
    <row r="19" spans="2:15" x14ac:dyDescent="0.25">
      <c r="B19" t="s">
        <v>294</v>
      </c>
      <c r="C19">
        <v>12</v>
      </c>
      <c r="J19" s="35">
        <v>0</v>
      </c>
      <c r="K19" s="35"/>
      <c r="L19" s="35"/>
      <c r="M19" s="35"/>
      <c r="N19" s="35">
        <f>N9</f>
        <v>4.1666666666666664E-2</v>
      </c>
      <c r="O19" s="35">
        <f t="shared" si="5"/>
        <v>4.1666666666666664E-2</v>
      </c>
    </row>
    <row r="20" spans="2:15" x14ac:dyDescent="0.25">
      <c r="B20" t="s">
        <v>293</v>
      </c>
      <c r="J20" s="35">
        <f>SUM(J15:J19)</f>
        <v>1.4222222222222221</v>
      </c>
      <c r="K20" s="35"/>
      <c r="L20" s="35"/>
      <c r="M20" s="35"/>
      <c r="N20" s="35">
        <f>SUM(N15:N19)</f>
        <v>0.47756410256410259</v>
      </c>
      <c r="O20" s="35">
        <f t="shared" si="5"/>
        <v>1.8997863247863247</v>
      </c>
    </row>
  </sheetData>
  <protectedRanges>
    <protectedRange sqref="P2:Q10 G5 A2:F10" name="Editabil"/>
  </protectedRange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A2F2-C637-49B0-8332-83E4AFAEA6C4}">
  <dimension ref="A1:Q20"/>
  <sheetViews>
    <sheetView workbookViewId="0">
      <selection activeCell="F14" sqref="F14"/>
    </sheetView>
  </sheetViews>
  <sheetFormatPr defaultRowHeight="15" x14ac:dyDescent="0.25"/>
  <cols>
    <col min="2" max="2" width="47.5703125" customWidth="1"/>
    <col min="7" max="7" width="26.28515625" customWidth="1"/>
    <col min="8" max="8" width="8.5703125" customWidth="1"/>
    <col min="10" max="10" width="15.28515625" customWidth="1"/>
    <col min="11" max="11" width="17.85546875" customWidth="1"/>
    <col min="16" max="16" width="26.42578125" hidden="1" customWidth="1"/>
    <col min="17" max="17" width="23" hidden="1" customWidth="1"/>
  </cols>
  <sheetData>
    <row r="1" spans="1:17" ht="30" customHeight="1" x14ac:dyDescent="0.25">
      <c r="A1" s="3"/>
      <c r="B1" s="3" t="s">
        <v>302</v>
      </c>
      <c r="C1" s="4" t="s">
        <v>14</v>
      </c>
      <c r="D1" s="4" t="s">
        <v>18</v>
      </c>
      <c r="E1" s="4" t="s">
        <v>28</v>
      </c>
      <c r="F1" s="4" t="s">
        <v>29</v>
      </c>
      <c r="G1" s="22" t="s">
        <v>215</v>
      </c>
      <c r="H1" s="22" t="s">
        <v>290</v>
      </c>
      <c r="I1" s="22" t="s">
        <v>282</v>
      </c>
      <c r="J1" s="22" t="s">
        <v>284</v>
      </c>
      <c r="K1" s="22" t="s">
        <v>198</v>
      </c>
      <c r="L1" s="22" t="s">
        <v>290</v>
      </c>
      <c r="M1" s="22" t="s">
        <v>282</v>
      </c>
      <c r="N1" s="22" t="s">
        <v>283</v>
      </c>
      <c r="P1" s="13" t="s">
        <v>299</v>
      </c>
      <c r="Q1" s="13" t="s">
        <v>299</v>
      </c>
    </row>
    <row r="2" spans="1:17" x14ac:dyDescent="0.25">
      <c r="A2" s="66">
        <v>1</v>
      </c>
      <c r="B2" s="16" t="s">
        <v>161</v>
      </c>
      <c r="C2" s="5">
        <v>2</v>
      </c>
      <c r="D2" s="5"/>
      <c r="E2" s="5"/>
      <c r="F2" s="5">
        <v>2</v>
      </c>
      <c r="G2" s="3" t="s">
        <v>248</v>
      </c>
      <c r="H2" s="11">
        <v>9</v>
      </c>
      <c r="I2" s="3">
        <f>C2*2</f>
        <v>4</v>
      </c>
      <c r="J2" s="53">
        <f>I2/H2/2</f>
        <v>0.22222222222222221</v>
      </c>
      <c r="K2" s="3" t="s">
        <v>245</v>
      </c>
      <c r="L2" s="3">
        <v>13</v>
      </c>
      <c r="M2" s="3">
        <f t="shared" ref="M2:M10" si="0">D2+E2+F2</f>
        <v>2</v>
      </c>
      <c r="N2" s="53">
        <f>M2/L2/2</f>
        <v>7.6923076923076927E-2</v>
      </c>
      <c r="P2" t="s">
        <v>142</v>
      </c>
      <c r="Q2" t="s">
        <v>143</v>
      </c>
    </row>
    <row r="3" spans="1:17" ht="29.25" customHeight="1" x14ac:dyDescent="0.25">
      <c r="A3" s="1">
        <f>A2+1</f>
        <v>2</v>
      </c>
      <c r="B3" s="16" t="s">
        <v>162</v>
      </c>
      <c r="C3" s="5">
        <v>2</v>
      </c>
      <c r="D3" s="5"/>
      <c r="E3" s="5">
        <v>1</v>
      </c>
      <c r="F3" s="5"/>
      <c r="G3" s="3" t="s">
        <v>251</v>
      </c>
      <c r="H3" s="11">
        <v>12</v>
      </c>
      <c r="I3" s="3">
        <f t="shared" ref="I3:I10" si="1">C3*2</f>
        <v>4</v>
      </c>
      <c r="J3" s="53">
        <f t="shared" ref="J3:J10" si="2">I3/H3/2</f>
        <v>0.16666666666666666</v>
      </c>
      <c r="K3" s="3" t="s">
        <v>245</v>
      </c>
      <c r="L3" s="3">
        <v>13</v>
      </c>
      <c r="M3" s="3">
        <f t="shared" si="0"/>
        <v>1</v>
      </c>
      <c r="N3" s="53">
        <f t="shared" ref="N3:N10" si="3">M3/L3/2</f>
        <v>3.8461538461538464E-2</v>
      </c>
      <c r="P3" t="s">
        <v>163</v>
      </c>
      <c r="Q3" t="s">
        <v>151</v>
      </c>
    </row>
    <row r="4" spans="1:17" ht="25.5" customHeight="1" x14ac:dyDescent="0.25">
      <c r="A4" s="1">
        <f t="shared" ref="A4:A10" si="4">A3+1</f>
        <v>3</v>
      </c>
      <c r="B4" s="16" t="s">
        <v>164</v>
      </c>
      <c r="C4" s="5">
        <v>2</v>
      </c>
      <c r="D4" s="5"/>
      <c r="E4" s="5">
        <v>1</v>
      </c>
      <c r="F4" s="5"/>
      <c r="G4" s="3" t="s">
        <v>247</v>
      </c>
      <c r="H4" s="11">
        <v>12</v>
      </c>
      <c r="I4" s="3">
        <f t="shared" si="1"/>
        <v>4</v>
      </c>
      <c r="J4" s="53">
        <f t="shared" si="2"/>
        <v>0.16666666666666666</v>
      </c>
      <c r="K4" s="3" t="s">
        <v>240</v>
      </c>
      <c r="L4" s="3">
        <v>13</v>
      </c>
      <c r="M4" s="3">
        <f t="shared" si="0"/>
        <v>1</v>
      </c>
      <c r="N4" s="53">
        <f t="shared" si="3"/>
        <v>3.8461538461538464E-2</v>
      </c>
      <c r="P4" t="s">
        <v>165</v>
      </c>
      <c r="Q4" t="s">
        <v>148</v>
      </c>
    </row>
    <row r="5" spans="1:17" ht="25.5" customHeight="1" x14ac:dyDescent="0.25">
      <c r="A5" s="1">
        <f t="shared" si="4"/>
        <v>4</v>
      </c>
      <c r="B5" s="16" t="s">
        <v>166</v>
      </c>
      <c r="C5" s="5">
        <v>2</v>
      </c>
      <c r="D5" s="5"/>
      <c r="E5" s="5"/>
      <c r="F5" s="5">
        <v>2</v>
      </c>
      <c r="G5" s="3" t="s">
        <v>249</v>
      </c>
      <c r="H5" s="11">
        <v>12</v>
      </c>
      <c r="I5" s="3">
        <f t="shared" si="1"/>
        <v>4</v>
      </c>
      <c r="J5" s="53">
        <f t="shared" si="2"/>
        <v>0.16666666666666666</v>
      </c>
      <c r="K5" s="3" t="s">
        <v>240</v>
      </c>
      <c r="L5" s="3">
        <v>13</v>
      </c>
      <c r="M5" s="3">
        <f t="shared" si="0"/>
        <v>2</v>
      </c>
      <c r="N5" s="53">
        <f t="shared" si="3"/>
        <v>7.6923076923076927E-2</v>
      </c>
      <c r="P5" t="s">
        <v>147</v>
      </c>
      <c r="Q5" t="s">
        <v>148</v>
      </c>
    </row>
    <row r="6" spans="1:17" x14ac:dyDescent="0.25">
      <c r="A6" s="1">
        <f t="shared" si="4"/>
        <v>5</v>
      </c>
      <c r="B6" s="16" t="s">
        <v>167</v>
      </c>
      <c r="C6" s="5">
        <v>2</v>
      </c>
      <c r="D6" s="5"/>
      <c r="E6" s="5">
        <v>1</v>
      </c>
      <c r="F6" s="5"/>
      <c r="G6" s="3" t="s">
        <v>295</v>
      </c>
      <c r="H6" s="11">
        <v>9</v>
      </c>
      <c r="I6" s="3">
        <f t="shared" si="1"/>
        <v>4</v>
      </c>
      <c r="J6" s="53">
        <f t="shared" si="2"/>
        <v>0.22222222222222221</v>
      </c>
      <c r="K6" s="3" t="s">
        <v>245</v>
      </c>
      <c r="L6" s="3">
        <v>13</v>
      </c>
      <c r="M6" s="3">
        <f t="shared" si="0"/>
        <v>1</v>
      </c>
      <c r="N6" s="53">
        <f t="shared" si="3"/>
        <v>3.8461538461538464E-2</v>
      </c>
      <c r="P6" t="s">
        <v>168</v>
      </c>
    </row>
    <row r="7" spans="1:17" ht="24.75" customHeight="1" x14ac:dyDescent="0.25">
      <c r="A7" s="1">
        <f t="shared" si="4"/>
        <v>6</v>
      </c>
      <c r="B7" s="17" t="s">
        <v>169</v>
      </c>
      <c r="C7" s="5">
        <v>1</v>
      </c>
      <c r="D7" s="5"/>
      <c r="E7" s="5">
        <v>1</v>
      </c>
      <c r="F7" s="5"/>
      <c r="G7" s="3" t="s">
        <v>246</v>
      </c>
      <c r="H7" s="11">
        <v>12</v>
      </c>
      <c r="I7" s="3">
        <f t="shared" si="1"/>
        <v>2</v>
      </c>
      <c r="J7" s="53">
        <f t="shared" si="2"/>
        <v>8.3333333333333329E-2</v>
      </c>
      <c r="K7" s="3" t="s">
        <v>250</v>
      </c>
      <c r="L7" s="3">
        <v>12</v>
      </c>
      <c r="M7" s="3">
        <f t="shared" si="0"/>
        <v>1</v>
      </c>
      <c r="N7" s="53">
        <f t="shared" si="3"/>
        <v>4.1666666666666664E-2</v>
      </c>
      <c r="P7" t="s">
        <v>170</v>
      </c>
      <c r="Q7" t="s">
        <v>145</v>
      </c>
    </row>
    <row r="8" spans="1:17" ht="21.75" customHeight="1" x14ac:dyDescent="0.25">
      <c r="A8" s="1">
        <f t="shared" si="4"/>
        <v>7</v>
      </c>
      <c r="B8" s="16" t="s">
        <v>171</v>
      </c>
      <c r="C8" s="5">
        <v>1</v>
      </c>
      <c r="D8" s="5">
        <v>1</v>
      </c>
      <c r="E8" s="5"/>
      <c r="F8" s="5"/>
      <c r="G8" s="3" t="s">
        <v>214</v>
      </c>
      <c r="H8" s="11">
        <v>12</v>
      </c>
      <c r="I8" s="3">
        <f t="shared" si="1"/>
        <v>2</v>
      </c>
      <c r="J8" s="53">
        <f t="shared" si="2"/>
        <v>8.3333333333333329E-2</v>
      </c>
      <c r="K8" s="3" t="s">
        <v>214</v>
      </c>
      <c r="L8" s="3">
        <v>12</v>
      </c>
      <c r="M8" s="3">
        <f t="shared" si="0"/>
        <v>1</v>
      </c>
      <c r="N8" s="53">
        <f t="shared" si="3"/>
        <v>4.1666666666666664E-2</v>
      </c>
      <c r="P8" t="s">
        <v>172</v>
      </c>
    </row>
    <row r="9" spans="1:17" ht="25.5" customHeight="1" x14ac:dyDescent="0.25">
      <c r="A9" s="1">
        <f t="shared" si="4"/>
        <v>8</v>
      </c>
      <c r="B9" s="16" t="s">
        <v>173</v>
      </c>
      <c r="C9" s="5">
        <v>2</v>
      </c>
      <c r="D9" s="5"/>
      <c r="E9" s="5">
        <v>2</v>
      </c>
      <c r="F9" s="5"/>
      <c r="G9" s="3" t="s">
        <v>244</v>
      </c>
      <c r="H9" s="11">
        <v>10</v>
      </c>
      <c r="I9" s="3">
        <f t="shared" si="1"/>
        <v>4</v>
      </c>
      <c r="J9" s="53">
        <f t="shared" si="2"/>
        <v>0.2</v>
      </c>
      <c r="K9" s="3" t="s">
        <v>244</v>
      </c>
      <c r="L9" s="3">
        <v>10</v>
      </c>
      <c r="M9" s="3">
        <f t="shared" si="0"/>
        <v>2</v>
      </c>
      <c r="N9" s="53">
        <f t="shared" si="3"/>
        <v>0.1</v>
      </c>
      <c r="P9" t="s">
        <v>143</v>
      </c>
    </row>
    <row r="10" spans="1:17" ht="21.75" customHeight="1" x14ac:dyDescent="0.25">
      <c r="A10" s="1">
        <f t="shared" si="4"/>
        <v>9</v>
      </c>
      <c r="B10" s="12" t="s">
        <v>174</v>
      </c>
      <c r="C10" s="14">
        <v>1</v>
      </c>
      <c r="D10" s="14">
        <v>1</v>
      </c>
      <c r="E10" s="14"/>
      <c r="F10" s="14"/>
      <c r="G10" s="3" t="s">
        <v>252</v>
      </c>
      <c r="H10" s="11">
        <v>12</v>
      </c>
      <c r="I10" s="3">
        <f t="shared" si="1"/>
        <v>2</v>
      </c>
      <c r="J10" s="53">
        <f t="shared" si="2"/>
        <v>8.3333333333333329E-2</v>
      </c>
      <c r="K10" s="65" t="s">
        <v>291</v>
      </c>
      <c r="L10" s="3">
        <v>12</v>
      </c>
      <c r="M10" s="3">
        <f t="shared" si="0"/>
        <v>1</v>
      </c>
      <c r="N10" s="53">
        <f t="shared" si="3"/>
        <v>4.1666666666666664E-2</v>
      </c>
      <c r="P10" t="s">
        <v>175</v>
      </c>
    </row>
    <row r="11" spans="1:17" x14ac:dyDescent="0.25">
      <c r="B11" s="21" t="s">
        <v>293</v>
      </c>
      <c r="J11" s="35">
        <f>SUM(J2:J10)</f>
        <v>1.3944444444444442</v>
      </c>
      <c r="K11" s="35"/>
      <c r="L11" s="35"/>
      <c r="M11" s="35"/>
      <c r="N11" s="35">
        <f>SUM(N2:N10)</f>
        <v>0.49423076923076931</v>
      </c>
      <c r="O11" s="35">
        <f>J11+N11</f>
        <v>1.8886752136752134</v>
      </c>
    </row>
    <row r="14" spans="1:17" x14ac:dyDescent="0.25">
      <c r="B14" s="13" t="s">
        <v>281</v>
      </c>
      <c r="C14" t="s">
        <v>290</v>
      </c>
      <c r="J14" t="s">
        <v>293</v>
      </c>
      <c r="N14" t="s">
        <v>293</v>
      </c>
      <c r="O14" t="s">
        <v>293</v>
      </c>
    </row>
    <row r="15" spans="1:17" x14ac:dyDescent="0.25">
      <c r="B15" t="s">
        <v>286</v>
      </c>
      <c r="C15">
        <v>9</v>
      </c>
      <c r="J15" s="35">
        <f>J2+J6</f>
        <v>0.44444444444444442</v>
      </c>
      <c r="K15" s="35"/>
      <c r="L15" s="35"/>
      <c r="M15" s="35"/>
      <c r="N15" s="35">
        <v>0</v>
      </c>
      <c r="O15" s="35">
        <f>J15+N15</f>
        <v>0.44444444444444442</v>
      </c>
    </row>
    <row r="16" spans="1:17" x14ac:dyDescent="0.25">
      <c r="B16" t="s">
        <v>287</v>
      </c>
      <c r="C16">
        <v>10</v>
      </c>
      <c r="J16" s="35">
        <f>J9</f>
        <v>0.2</v>
      </c>
      <c r="K16" s="35"/>
      <c r="L16" s="35"/>
      <c r="M16" s="35"/>
      <c r="N16" s="35">
        <f>N9</f>
        <v>0.1</v>
      </c>
      <c r="O16" s="35">
        <f t="shared" ref="O16:O20" si="5">J16+N16</f>
        <v>0.30000000000000004</v>
      </c>
    </row>
    <row r="17" spans="2:15" x14ac:dyDescent="0.25">
      <c r="B17" t="s">
        <v>288</v>
      </c>
      <c r="C17">
        <v>12</v>
      </c>
      <c r="J17" s="35">
        <f>J3+J4+J5+J7+J8+J10</f>
        <v>0.75000000000000011</v>
      </c>
      <c r="K17" s="35"/>
      <c r="L17" s="35"/>
      <c r="M17" s="35"/>
      <c r="N17" s="35">
        <f>N7+N8</f>
        <v>8.3333333333333329E-2</v>
      </c>
      <c r="O17" s="35">
        <f t="shared" si="5"/>
        <v>0.83333333333333348</v>
      </c>
    </row>
    <row r="18" spans="2:15" x14ac:dyDescent="0.25">
      <c r="B18" t="s">
        <v>289</v>
      </c>
      <c r="C18">
        <v>13</v>
      </c>
      <c r="J18" s="35">
        <v>0</v>
      </c>
      <c r="K18" s="35"/>
      <c r="L18" s="35"/>
      <c r="M18" s="35"/>
      <c r="N18" s="35">
        <f>N2+N3+N4+N5+N6</f>
        <v>0.26923076923076927</v>
      </c>
      <c r="O18" s="35">
        <f t="shared" si="5"/>
        <v>0.26923076923076927</v>
      </c>
    </row>
    <row r="19" spans="2:15" x14ac:dyDescent="0.25">
      <c r="B19" t="s">
        <v>294</v>
      </c>
      <c r="C19">
        <v>12</v>
      </c>
      <c r="J19" s="35">
        <v>0</v>
      </c>
      <c r="K19" s="35"/>
      <c r="L19" s="35"/>
      <c r="M19" s="35"/>
      <c r="N19" s="35">
        <f>N10</f>
        <v>4.1666666666666664E-2</v>
      </c>
      <c r="O19" s="35">
        <f t="shared" si="5"/>
        <v>4.1666666666666664E-2</v>
      </c>
    </row>
    <row r="20" spans="2:15" x14ac:dyDescent="0.25">
      <c r="B20" t="s">
        <v>293</v>
      </c>
      <c r="J20" s="35">
        <f>SUM(J15:J19)</f>
        <v>1.3944444444444444</v>
      </c>
      <c r="K20" s="35"/>
      <c r="L20" s="35"/>
      <c r="M20" s="35"/>
      <c r="N20" s="35">
        <f>SUM(N15:N19)</f>
        <v>0.49423076923076931</v>
      </c>
      <c r="O20" s="35">
        <f t="shared" si="5"/>
        <v>1.8886752136752136</v>
      </c>
    </row>
  </sheetData>
  <protectedRanges>
    <protectedRange sqref="P2:Q10 A2:F10" name="Editabil"/>
  </protectedRange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7654-D016-4703-86EC-38C23F8593EF}">
  <dimension ref="A1:Q19"/>
  <sheetViews>
    <sheetView workbookViewId="0">
      <selection activeCell="F14" sqref="F14"/>
    </sheetView>
  </sheetViews>
  <sheetFormatPr defaultRowHeight="15" x14ac:dyDescent="0.25"/>
  <cols>
    <col min="1" max="1" width="6.28515625" customWidth="1"/>
    <col min="2" max="2" width="46.28515625" customWidth="1"/>
    <col min="3" max="3" width="10.42578125" customWidth="1"/>
    <col min="7" max="7" width="12.85546875" customWidth="1"/>
    <col min="8" max="8" width="7" customWidth="1"/>
    <col min="9" max="9" width="7.42578125" customWidth="1"/>
    <col min="10" max="10" width="9.28515625" customWidth="1"/>
    <col min="11" max="11" width="15.28515625" customWidth="1"/>
    <col min="12" max="12" width="6.5703125" customWidth="1"/>
    <col min="13" max="13" width="7.85546875" customWidth="1"/>
    <col min="14" max="14" width="14.42578125" customWidth="1"/>
    <col min="15" max="15" width="23.42578125" hidden="1" customWidth="1"/>
    <col min="16" max="16" width="20.5703125" hidden="1" customWidth="1"/>
  </cols>
  <sheetData>
    <row r="1" spans="1:17" ht="27.75" customHeight="1" x14ac:dyDescent="0.25">
      <c r="A1" s="3"/>
      <c r="B1" s="3" t="s">
        <v>302</v>
      </c>
      <c r="C1" s="3" t="s">
        <v>14</v>
      </c>
      <c r="D1" s="4" t="s">
        <v>18</v>
      </c>
      <c r="E1" s="4" t="s">
        <v>28</v>
      </c>
      <c r="F1" s="4" t="s">
        <v>29</v>
      </c>
      <c r="G1" s="22" t="s">
        <v>215</v>
      </c>
      <c r="H1" s="22" t="s">
        <v>290</v>
      </c>
      <c r="I1" s="22" t="s">
        <v>282</v>
      </c>
      <c r="J1" s="22" t="s">
        <v>284</v>
      </c>
      <c r="K1" s="22" t="s">
        <v>198</v>
      </c>
      <c r="L1" s="22" t="s">
        <v>290</v>
      </c>
      <c r="M1" s="22" t="s">
        <v>282</v>
      </c>
      <c r="N1" s="22" t="s">
        <v>283</v>
      </c>
      <c r="O1" s="13" t="s">
        <v>299</v>
      </c>
      <c r="P1" s="13" t="s">
        <v>299</v>
      </c>
    </row>
    <row r="2" spans="1:17" ht="44.25" customHeight="1" x14ac:dyDescent="0.25">
      <c r="A2" s="9">
        <v>1</v>
      </c>
      <c r="B2" s="10" t="s">
        <v>176</v>
      </c>
      <c r="C2" s="6">
        <v>1</v>
      </c>
      <c r="D2" s="6">
        <v>1</v>
      </c>
      <c r="E2" s="6"/>
      <c r="F2" s="6"/>
      <c r="G2" s="22" t="s">
        <v>252</v>
      </c>
      <c r="H2" s="4">
        <v>12</v>
      </c>
      <c r="I2" s="4">
        <f t="shared" ref="I2:I9" si="0">C2*2</f>
        <v>2</v>
      </c>
      <c r="J2" s="53">
        <f>I2/H2/2</f>
        <v>8.3333333333333329E-2</v>
      </c>
      <c r="K2" s="65" t="s">
        <v>291</v>
      </c>
      <c r="L2" s="4">
        <v>12</v>
      </c>
      <c r="M2" s="4">
        <f t="shared" ref="M2:M9" si="1">D2+E2+F2</f>
        <v>1</v>
      </c>
      <c r="N2" s="53">
        <f>M2/L2/2</f>
        <v>4.1666666666666664E-2</v>
      </c>
      <c r="O2" s="2" t="s">
        <v>175</v>
      </c>
      <c r="P2" s="2" t="s">
        <v>177</v>
      </c>
    </row>
    <row r="3" spans="1:17" ht="32.25" customHeight="1" x14ac:dyDescent="0.25">
      <c r="A3" s="9">
        <f>A2+1</f>
        <v>2</v>
      </c>
      <c r="B3" s="10" t="s">
        <v>178</v>
      </c>
      <c r="C3" s="6">
        <v>1</v>
      </c>
      <c r="D3" s="6"/>
      <c r="E3" s="6"/>
      <c r="F3" s="6">
        <v>2</v>
      </c>
      <c r="G3" s="22" t="s">
        <v>280</v>
      </c>
      <c r="H3" s="4">
        <v>12</v>
      </c>
      <c r="I3" s="4">
        <f t="shared" si="0"/>
        <v>2</v>
      </c>
      <c r="J3" s="53">
        <f t="shared" ref="J3:J9" si="2">I3/H3/2</f>
        <v>8.3333333333333329E-2</v>
      </c>
      <c r="K3" s="3" t="s">
        <v>279</v>
      </c>
      <c r="L3" s="4">
        <v>13</v>
      </c>
      <c r="M3" s="4">
        <f t="shared" si="1"/>
        <v>2</v>
      </c>
      <c r="N3" s="53">
        <f>M3/L3/2</f>
        <v>7.6923076923076927E-2</v>
      </c>
      <c r="O3" s="2" t="s">
        <v>165</v>
      </c>
      <c r="P3" s="2" t="s">
        <v>148</v>
      </c>
    </row>
    <row r="4" spans="1:17" ht="28.5" customHeight="1" x14ac:dyDescent="0.25">
      <c r="A4" s="9">
        <f t="shared" ref="A4:A9" si="3">A3+1</f>
        <v>3</v>
      </c>
      <c r="B4" s="10" t="s">
        <v>179</v>
      </c>
      <c r="C4" s="6">
        <v>2</v>
      </c>
      <c r="D4" s="6"/>
      <c r="E4" s="6">
        <v>1</v>
      </c>
      <c r="F4" s="6"/>
      <c r="G4" s="22" t="s">
        <v>275</v>
      </c>
      <c r="H4" s="4">
        <v>12</v>
      </c>
      <c r="I4" s="4">
        <f t="shared" si="0"/>
        <v>4</v>
      </c>
      <c r="J4" s="53">
        <f t="shared" si="2"/>
        <v>0.16666666666666666</v>
      </c>
      <c r="K4" s="3" t="s">
        <v>275</v>
      </c>
      <c r="L4" s="4">
        <v>12</v>
      </c>
      <c r="M4" s="4">
        <f t="shared" si="1"/>
        <v>1</v>
      </c>
      <c r="N4" s="53">
        <f>M4/L4/2</f>
        <v>4.1666666666666664E-2</v>
      </c>
      <c r="O4" s="2" t="s">
        <v>145</v>
      </c>
      <c r="P4" s="2"/>
    </row>
    <row r="5" spans="1:17" ht="35.25" customHeight="1" x14ac:dyDescent="0.25">
      <c r="A5" s="9">
        <f t="shared" si="3"/>
        <v>4</v>
      </c>
      <c r="B5" s="10" t="s">
        <v>180</v>
      </c>
      <c r="C5" s="6">
        <v>2</v>
      </c>
      <c r="D5" s="6"/>
      <c r="E5" s="6">
        <v>0.5</v>
      </c>
      <c r="F5" s="6"/>
      <c r="G5" s="22" t="s">
        <v>274</v>
      </c>
      <c r="H5" s="4">
        <v>10</v>
      </c>
      <c r="I5" s="4">
        <f t="shared" si="0"/>
        <v>4</v>
      </c>
      <c r="J5" s="53">
        <f t="shared" si="2"/>
        <v>0.2</v>
      </c>
      <c r="K5" s="3" t="s">
        <v>274</v>
      </c>
      <c r="L5" s="4">
        <v>10</v>
      </c>
      <c r="M5" s="4">
        <f t="shared" si="1"/>
        <v>0.5</v>
      </c>
      <c r="N5" s="53">
        <f t="shared" ref="N5:N9" si="4">M5/L5/2</f>
        <v>2.5000000000000001E-2</v>
      </c>
      <c r="O5" s="2" t="s">
        <v>143</v>
      </c>
      <c r="P5" s="2"/>
    </row>
    <row r="6" spans="1:17" ht="35.25" customHeight="1" x14ac:dyDescent="0.25">
      <c r="A6" s="9">
        <f t="shared" si="3"/>
        <v>5</v>
      </c>
      <c r="B6" s="10" t="s">
        <v>180</v>
      </c>
      <c r="C6" s="6">
        <v>0</v>
      </c>
      <c r="D6" s="6"/>
      <c r="E6" s="6">
        <v>0.5</v>
      </c>
      <c r="F6" s="6"/>
      <c r="G6" s="22" t="s">
        <v>274</v>
      </c>
      <c r="H6" s="4">
        <v>10</v>
      </c>
      <c r="I6" s="4">
        <v>0</v>
      </c>
      <c r="J6" s="53">
        <f t="shared" si="2"/>
        <v>0</v>
      </c>
      <c r="K6" s="3" t="s">
        <v>274</v>
      </c>
      <c r="L6" s="4">
        <v>13</v>
      </c>
      <c r="M6" s="4">
        <f t="shared" si="1"/>
        <v>0.5</v>
      </c>
      <c r="N6" s="53">
        <f t="shared" si="4"/>
        <v>1.9230769230769232E-2</v>
      </c>
      <c r="O6" s="2" t="s">
        <v>143</v>
      </c>
      <c r="P6" s="2"/>
    </row>
    <row r="7" spans="1:17" ht="31.5" customHeight="1" x14ac:dyDescent="0.25">
      <c r="A7" s="9">
        <f t="shared" si="3"/>
        <v>6</v>
      </c>
      <c r="B7" s="10" t="s">
        <v>181</v>
      </c>
      <c r="C7" s="6">
        <v>2</v>
      </c>
      <c r="D7" s="6"/>
      <c r="E7" s="6">
        <v>2</v>
      </c>
      <c r="F7" s="6"/>
      <c r="G7" s="22" t="s">
        <v>273</v>
      </c>
      <c r="H7" s="4">
        <v>9</v>
      </c>
      <c r="I7" s="4">
        <f t="shared" si="0"/>
        <v>4</v>
      </c>
      <c r="J7" s="53">
        <f t="shared" si="2"/>
        <v>0.22222222222222221</v>
      </c>
      <c r="K7" s="3" t="s">
        <v>274</v>
      </c>
      <c r="L7" s="4">
        <v>13</v>
      </c>
      <c r="M7" s="4">
        <f t="shared" si="1"/>
        <v>2</v>
      </c>
      <c r="N7" s="53">
        <f t="shared" si="4"/>
        <v>7.6923076923076927E-2</v>
      </c>
      <c r="O7" s="2" t="s">
        <v>142</v>
      </c>
      <c r="P7" s="2" t="s">
        <v>182</v>
      </c>
    </row>
    <row r="8" spans="1:17" ht="27" customHeight="1" x14ac:dyDescent="0.25">
      <c r="A8" s="9">
        <f t="shared" si="3"/>
        <v>7</v>
      </c>
      <c r="B8" s="12" t="s">
        <v>183</v>
      </c>
      <c r="C8" s="14">
        <v>2</v>
      </c>
      <c r="D8" s="14"/>
      <c r="E8" s="14"/>
      <c r="F8" s="14">
        <v>1</v>
      </c>
      <c r="G8" s="22" t="s">
        <v>285</v>
      </c>
      <c r="H8" s="4">
        <v>9</v>
      </c>
      <c r="I8" s="4">
        <f t="shared" si="0"/>
        <v>4</v>
      </c>
      <c r="J8" s="53">
        <f t="shared" ref="J8" si="5">I8/H8/2</f>
        <v>0.22222222222222221</v>
      </c>
      <c r="K8" s="22" t="s">
        <v>292</v>
      </c>
      <c r="L8" s="4">
        <v>9</v>
      </c>
      <c r="M8" s="4">
        <f t="shared" si="1"/>
        <v>1</v>
      </c>
      <c r="N8" s="53">
        <f t="shared" si="4"/>
        <v>5.5555555555555552E-2</v>
      </c>
      <c r="O8" t="s">
        <v>168</v>
      </c>
      <c r="P8" s="2"/>
    </row>
    <row r="9" spans="1:17" ht="27" customHeight="1" x14ac:dyDescent="0.25">
      <c r="A9" s="9">
        <f t="shared" si="3"/>
        <v>8</v>
      </c>
      <c r="B9" s="12" t="s">
        <v>183</v>
      </c>
      <c r="C9" s="7">
        <v>0</v>
      </c>
      <c r="D9" s="7"/>
      <c r="E9" s="7"/>
      <c r="F9" s="7">
        <v>1</v>
      </c>
      <c r="G9" s="22" t="s">
        <v>285</v>
      </c>
      <c r="H9" s="4">
        <v>9</v>
      </c>
      <c r="I9" s="4">
        <f t="shared" si="0"/>
        <v>0</v>
      </c>
      <c r="J9" s="53">
        <f t="shared" si="2"/>
        <v>0</v>
      </c>
      <c r="K9" s="22" t="s">
        <v>292</v>
      </c>
      <c r="L9" s="4">
        <v>13</v>
      </c>
      <c r="M9" s="4">
        <f t="shared" si="1"/>
        <v>1</v>
      </c>
      <c r="N9" s="53">
        <f t="shared" si="4"/>
        <v>3.8461538461538464E-2</v>
      </c>
      <c r="O9" t="s">
        <v>168</v>
      </c>
      <c r="P9" s="2"/>
    </row>
    <row r="10" spans="1:17" x14ac:dyDescent="0.25">
      <c r="B10" s="19" t="s">
        <v>293</v>
      </c>
      <c r="J10" s="35">
        <f>SUM(J2:J9)</f>
        <v>0.97777777777777775</v>
      </c>
      <c r="N10" s="35">
        <f>SUM(N2:N9)</f>
        <v>0.37542735042735043</v>
      </c>
    </row>
    <row r="13" spans="1:17" ht="34.5" customHeight="1" x14ac:dyDescent="0.25">
      <c r="B13" s="13" t="s">
        <v>281</v>
      </c>
      <c r="C13" t="s">
        <v>290</v>
      </c>
      <c r="J13" t="s">
        <v>293</v>
      </c>
      <c r="N13" t="s">
        <v>293</v>
      </c>
      <c r="Q13" t="s">
        <v>307</v>
      </c>
    </row>
    <row r="14" spans="1:17" x14ac:dyDescent="0.25">
      <c r="B14" t="s">
        <v>286</v>
      </c>
      <c r="C14">
        <v>9</v>
      </c>
      <c r="I14" s="35"/>
      <c r="J14" s="35">
        <f>J7+J8+J9</f>
        <v>0.44444444444444442</v>
      </c>
      <c r="K14" s="35"/>
      <c r="L14" s="35"/>
      <c r="M14" s="35"/>
      <c r="N14" s="35">
        <f>N8</f>
        <v>5.5555555555555552E-2</v>
      </c>
      <c r="O14" s="35"/>
      <c r="P14" s="35"/>
      <c r="Q14" s="35">
        <f>J14+N14</f>
        <v>0.5</v>
      </c>
    </row>
    <row r="15" spans="1:17" x14ac:dyDescent="0.25">
      <c r="B15" t="s">
        <v>287</v>
      </c>
      <c r="C15">
        <v>10</v>
      </c>
      <c r="I15" s="35"/>
      <c r="J15" s="35">
        <f>J5+J6</f>
        <v>0.2</v>
      </c>
      <c r="K15" s="35"/>
      <c r="L15" s="35"/>
      <c r="M15" s="35"/>
      <c r="N15" s="35">
        <f>N5</f>
        <v>2.5000000000000001E-2</v>
      </c>
      <c r="O15" s="35"/>
      <c r="P15" s="35"/>
      <c r="Q15" s="35">
        <f t="shared" ref="Q15:Q19" si="6">J15+N15</f>
        <v>0.22500000000000001</v>
      </c>
    </row>
    <row r="16" spans="1:17" x14ac:dyDescent="0.25">
      <c r="B16" t="s">
        <v>288</v>
      </c>
      <c r="C16">
        <v>12</v>
      </c>
      <c r="I16" s="35"/>
      <c r="J16" s="35">
        <f>J3+J4+J2</f>
        <v>0.33333333333333331</v>
      </c>
      <c r="K16" s="35"/>
      <c r="L16" s="35"/>
      <c r="M16" s="35"/>
      <c r="N16" s="35">
        <f>N4</f>
        <v>4.1666666666666664E-2</v>
      </c>
      <c r="O16" s="35"/>
      <c r="P16" s="35"/>
      <c r="Q16" s="35">
        <f t="shared" si="6"/>
        <v>0.375</v>
      </c>
    </row>
    <row r="17" spans="2:17" x14ac:dyDescent="0.25">
      <c r="B17" t="s">
        <v>289</v>
      </c>
      <c r="C17">
        <v>13</v>
      </c>
      <c r="I17" s="35"/>
      <c r="J17" s="35">
        <v>0</v>
      </c>
      <c r="K17" s="35"/>
      <c r="L17" s="35"/>
      <c r="M17" s="35"/>
      <c r="N17" s="35">
        <f>N3+N6+N7+N9</f>
        <v>0.21153846153846154</v>
      </c>
      <c r="O17" s="35"/>
      <c r="P17" s="35"/>
      <c r="Q17" s="35">
        <f t="shared" si="6"/>
        <v>0.21153846153846154</v>
      </c>
    </row>
    <row r="18" spans="2:17" x14ac:dyDescent="0.25">
      <c r="B18" t="s">
        <v>294</v>
      </c>
      <c r="C18">
        <v>12</v>
      </c>
      <c r="I18" s="35"/>
      <c r="J18" s="35">
        <v>0</v>
      </c>
      <c r="K18" s="35"/>
      <c r="L18" s="35"/>
      <c r="M18" s="35"/>
      <c r="N18" s="35">
        <f>N2</f>
        <v>4.1666666666666664E-2</v>
      </c>
      <c r="O18" s="35"/>
      <c r="P18" s="35"/>
      <c r="Q18" s="35">
        <f t="shared" si="6"/>
        <v>4.1666666666666664E-2</v>
      </c>
    </row>
    <row r="19" spans="2:17" x14ac:dyDescent="0.25">
      <c r="B19" t="s">
        <v>293</v>
      </c>
      <c r="I19" s="35"/>
      <c r="J19" s="35">
        <f>SUM(J14:J18)</f>
        <v>0.97777777777777763</v>
      </c>
      <c r="K19" s="35"/>
      <c r="L19" s="35"/>
      <c r="M19" s="35"/>
      <c r="N19" s="35">
        <f>SUM(N14:N18)</f>
        <v>0.37542735042735043</v>
      </c>
      <c r="O19" s="35"/>
      <c r="P19" s="35"/>
      <c r="Q19" s="35">
        <f t="shared" si="6"/>
        <v>1.3532051282051281</v>
      </c>
    </row>
  </sheetData>
  <protectedRanges>
    <protectedRange sqref="O2:P9 A2:F9" name="Editabil"/>
  </protectedRanges>
  <pageMargins left="0.7" right="0.7" top="0.75" bottom="0.75" header="0.3" footer="0.3"/>
  <pageSetup orientation="portrait" r:id="rId1"/>
  <ignoredErrors>
    <ignoredError sqref="A3:A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D4BA-D1D1-480F-B449-603A1F555459}">
  <dimension ref="B2:F10"/>
  <sheetViews>
    <sheetView tabSelected="1" zoomScale="136" zoomScaleNormal="136" workbookViewId="0">
      <selection activeCell="K15" sqref="K15"/>
    </sheetView>
  </sheetViews>
  <sheetFormatPr defaultRowHeight="15" x14ac:dyDescent="0.25"/>
  <cols>
    <col min="2" max="2" width="23.85546875" customWidth="1"/>
  </cols>
  <sheetData>
    <row r="2" spans="2:6" x14ac:dyDescent="0.25">
      <c r="D2" t="s">
        <v>310</v>
      </c>
    </row>
    <row r="3" spans="2:6" x14ac:dyDescent="0.25">
      <c r="B3" s="13" t="s">
        <v>281</v>
      </c>
      <c r="C3" t="s">
        <v>293</v>
      </c>
      <c r="D3" t="s">
        <v>309</v>
      </c>
      <c r="E3" t="s">
        <v>308</v>
      </c>
    </row>
    <row r="4" spans="2:6" x14ac:dyDescent="0.25">
      <c r="B4" t="s">
        <v>286</v>
      </c>
      <c r="C4" s="35">
        <f>'S1'!S16+'S2'!S16+'S3'!S16+'S4'!S14+'S5'!S15+'S6'!O15+'S7'!O15+'S8'!Q14</f>
        <v>3.7222222222222223</v>
      </c>
      <c r="D4" s="35">
        <f>'S1'!J16+'S2'!J16+'S3'!J16+'S4'!J14+'S5'!J15+'S6'!J15+'S7'!J15+'S8'!J14</f>
        <v>3.666666666666667</v>
      </c>
      <c r="E4" s="35">
        <f>'S1'!N16+'S2'!N16+'S3'!N16+'S4'!N14+'S5'!N15+'S6'!N15+'S7'!N15+'S8'!N14</f>
        <v>5.5555555555555552E-2</v>
      </c>
    </row>
    <row r="5" spans="2:6" x14ac:dyDescent="0.25">
      <c r="B5" t="s">
        <v>287</v>
      </c>
      <c r="C5" s="35">
        <f>'S1'!S17+'S2'!S17+'S3'!S17+'S4'!S15+'S5'!S16+'S6'!O16+'S7'!O16+'S8'!Q15</f>
        <v>2.4250000000000003</v>
      </c>
      <c r="D5" s="35">
        <f>'S1'!J17+'S2'!J17+'S3'!J17+'S4'!J15+'S5'!J16+'S6'!J16+'S7'!J16+'S8'!J15</f>
        <v>2.2000000000000002</v>
      </c>
      <c r="E5" s="35">
        <f>'S1'!N17+'S2'!N17+'S3'!N17+'S4'!N15+'S5'!N16+'S6'!N16+'S7'!N16+'S8'!N15</f>
        <v>0.22500000000000001</v>
      </c>
    </row>
    <row r="6" spans="2:6" x14ac:dyDescent="0.25">
      <c r="B6" t="s">
        <v>288</v>
      </c>
      <c r="C6" s="35">
        <f>'S1'!S18+'S2'!S18+'S3'!S18+'S4'!S16+'S5'!S17+'S6'!O17+'S7'!O17+'S8'!Q16</f>
        <v>5.625</v>
      </c>
      <c r="D6" s="35">
        <f>'S1'!J18+'S2'!J18+'S3'!J18+'S4'!J16+'S5'!J17+'S6'!J17+'S7'!J17+'S8'!J16</f>
        <v>4.583333333333333</v>
      </c>
      <c r="E6" s="35">
        <f>'S1'!N18+'S2'!N18+'S3'!N18+'S4'!N16+'S5'!N17+'S6'!N17+'S7'!N17+'S8'!N16</f>
        <v>1.0416666666666665</v>
      </c>
    </row>
    <row r="7" spans="2:6" x14ac:dyDescent="0.25">
      <c r="B7" t="s">
        <v>289</v>
      </c>
      <c r="C7" s="35">
        <f>'S1'!S19+'S2'!S19+'S3'!S19+'S4'!S17+'S5'!S18+'S6'!O18+'S7'!O18+'S8'!Q17</f>
        <v>2.3269230769230771</v>
      </c>
      <c r="D7" s="35">
        <f>'S1'!J19+'S2'!J19+'S3'!J19+'S4'!J17+'S5'!J18+'S6'!J18+'S7'!J18+'S8'!J17</f>
        <v>0</v>
      </c>
      <c r="E7" s="35">
        <f>'S1'!N19+'S2'!N19+'S3'!N19+'S4'!N17+'S5'!N18+'S6'!N18+'S7'!N18+'S8'!N17</f>
        <v>2.3269230769230771</v>
      </c>
    </row>
    <row r="8" spans="2:6" x14ac:dyDescent="0.25">
      <c r="B8" t="s">
        <v>294</v>
      </c>
      <c r="C8" s="35">
        <f>'S1'!S20+'S2'!S20+'S3'!S20+'S4'!S18+'S5'!S19+'S6'!O19+'S7'!O19+'S8'!Q18</f>
        <v>0.125</v>
      </c>
      <c r="D8" s="35">
        <f>'S1'!J20+'S2'!J20+'S3'!J20+'S4'!J18+'S5'!J19+'S6'!J19+'S7'!J19+'S8'!J18</f>
        <v>0</v>
      </c>
      <c r="E8" s="35">
        <f>'S1'!N20+'S2'!N20+'S3'!N20+'S4'!N18+'S5'!N19+'S6'!N19+'S7'!N19+'S8'!N18</f>
        <v>0.125</v>
      </c>
    </row>
    <row r="9" spans="2:6" x14ac:dyDescent="0.25">
      <c r="B9" t="s">
        <v>293</v>
      </c>
      <c r="C9" s="35">
        <f>'S1'!S21+'S2'!S21+'S3'!S21+'S4'!S19+'S5'!S20+'S6'!O20+'S7'!O20+'S8'!Q19</f>
        <v>14.224145299145299</v>
      </c>
      <c r="D9" s="35">
        <f>'S1'!J21+'S2'!J21+'S3'!J21+'S4'!J19+'S5'!J20+'S6'!J20+'S7'!J20+'S8'!J19</f>
        <v>10.45</v>
      </c>
      <c r="E9" s="35">
        <f>'S1'!N21+'S2'!N21+'S3'!N21+'S4'!N19+'S5'!N20+'S6'!N20+'S7'!N20+'S8'!N19</f>
        <v>3.7741452991452995</v>
      </c>
      <c r="F9" t="s">
        <v>301</v>
      </c>
    </row>
    <row r="10" spans="2:6" x14ac:dyDescent="0.25">
      <c r="C1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9</vt:i4>
      </vt:variant>
    </vt:vector>
  </HeadingPairs>
  <TitlesOfParts>
    <vt:vector size="9" baseType="lpstr">
      <vt:lpstr>S1</vt:lpstr>
      <vt:lpstr>S2</vt:lpstr>
      <vt:lpstr>S3</vt:lpstr>
      <vt:lpstr>S4</vt:lpstr>
      <vt:lpstr>S5</vt:lpstr>
      <vt:lpstr>S6</vt:lpstr>
      <vt:lpstr>S7</vt:lpstr>
      <vt:lpstr>S8</vt:lpstr>
      <vt:lpstr>sinteza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Teodor</dc:creator>
  <cp:lastModifiedBy>Teodor-Viorel Chelaru (23849)</cp:lastModifiedBy>
  <dcterms:created xsi:type="dcterms:W3CDTF">2015-06-05T18:17:20Z</dcterms:created>
  <dcterms:modified xsi:type="dcterms:W3CDTF">2026-01-22T07:39:35Z</dcterms:modified>
</cp:coreProperties>
</file>